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120" windowHeight="5910" tabRatio="603"/>
  </bookViews>
  <sheets>
    <sheet name="Budget du projet" sheetId="1" r:id="rId1"/>
    <sheet name="Couts_Unitaires_métiers" sheetId="8" r:id="rId2"/>
    <sheet name="Métiers recherche clinique" sheetId="3" r:id="rId3"/>
    <sheet name="FAQ" sheetId="6" r:id="rId4"/>
    <sheet name="RappelData" sheetId="5" state="hidden" r:id="rId5"/>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'Budget du projet'!$A$2:$E$136</definedName>
    <definedName name="_xlnm.Print_Area" localSheetId="2">'Métiers recherche clinique'!$A$1:$P$72</definedName>
    <definedName name="_xlnm.Print_Area" localSheetId="4">RappelData!$A$1:$B$7</definedName>
  </definedNames>
  <calcPr calcId="162913"/>
</workbook>
</file>

<file path=xl/calcChain.xml><?xml version="1.0" encoding="utf-8"?>
<calcChain xmlns="http://schemas.openxmlformats.org/spreadsheetml/2006/main">
  <c r="J4" i="8" l="1"/>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3" i="8"/>
  <c r="E63" i="1" l="1"/>
  <c r="F63" i="1" s="1"/>
  <c r="B1" i="5" l="1"/>
  <c r="B11" i="5"/>
  <c r="B8" i="5" l="1"/>
  <c r="B10" i="5" l="1"/>
  <c r="E62" i="1" l="1"/>
  <c r="F62" i="1" s="1"/>
  <c r="E131" i="1" l="1"/>
  <c r="D130" i="1"/>
  <c r="B135" i="1" l="1"/>
  <c r="B5" i="5"/>
  <c r="B6" i="5" l="1"/>
  <c r="B3" i="5" l="1"/>
  <c r="B2" i="5"/>
  <c r="E60" i="1"/>
  <c r="E84" i="1"/>
  <c r="E65" i="1"/>
  <c r="E48" i="1"/>
  <c r="C53" i="1"/>
  <c r="C38" i="1"/>
  <c r="E44" i="1"/>
  <c r="E45" i="1"/>
  <c r="E47" i="1"/>
  <c r="E49" i="1"/>
  <c r="E88" i="1"/>
  <c r="E52" i="1"/>
  <c r="E51" i="1"/>
  <c r="E43" i="1"/>
  <c r="E59" i="1"/>
  <c r="E61" i="1"/>
  <c r="E66" i="1"/>
  <c r="E67" i="1"/>
  <c r="E68" i="1"/>
  <c r="E69" i="1"/>
  <c r="E70" i="1"/>
  <c r="E25" i="1"/>
  <c r="E76" i="1"/>
  <c r="E77" i="1"/>
  <c r="E78" i="1"/>
  <c r="E79" i="1"/>
  <c r="E80" i="1"/>
  <c r="E81" i="1"/>
  <c r="E82" i="1"/>
  <c r="E83" i="1"/>
  <c r="E85" i="1"/>
  <c r="E86" i="1"/>
  <c r="E87" i="1"/>
  <c r="E89" i="1"/>
  <c r="E75" i="1"/>
  <c r="E58" i="1"/>
  <c r="E20" i="1"/>
  <c r="E21" i="1"/>
  <c r="E22" i="1"/>
  <c r="E23" i="1"/>
  <c r="E24" i="1"/>
  <c r="E26" i="1"/>
  <c r="E28" i="1"/>
  <c r="E29" i="1"/>
  <c r="E30" i="1"/>
  <c r="E31" i="1"/>
  <c r="E32" i="1"/>
  <c r="E34" i="1"/>
  <c r="E35" i="1"/>
  <c r="E36" i="1"/>
  <c r="E37" i="1"/>
  <c r="E38" i="1" l="1"/>
  <c r="E72" i="1"/>
  <c r="E90" i="1"/>
  <c r="E53" i="1"/>
  <c r="C54" i="1"/>
  <c r="B100" i="1" s="1"/>
  <c r="B102" i="1" s="1"/>
  <c r="E54" i="1" l="1"/>
  <c r="B93" i="1" l="1"/>
  <c r="B95" i="1"/>
  <c r="B7" i="5" s="1"/>
  <c r="B97" i="1" l="1"/>
  <c r="B108" i="1" s="1"/>
  <c r="B12" i="5" s="1"/>
  <c r="B105" i="1" l="1"/>
  <c r="B134" i="1"/>
  <c r="B136" i="1" s="1"/>
  <c r="B4" i="5"/>
</calcChain>
</file>

<file path=xl/comments1.xml><?xml version="1.0" encoding="utf-8"?>
<comments xmlns="http://schemas.openxmlformats.org/spreadsheetml/2006/main">
  <authors>
    <author>Auteur</author>
  </authors>
  <commentList>
    <comment ref="A2"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3" authorId="0" shapeId="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text>
        <r>
          <rPr>
            <b/>
            <sz val="11"/>
            <color indexed="81"/>
            <rFont val="Arial"/>
            <family val="2"/>
          </rPr>
          <t>Acronyme (sans espace - max. 15 caractères)</t>
        </r>
      </text>
    </comment>
    <comment ref="A8" authorId="0" shapeId="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0"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6" authorId="0" shapeId="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6" authorId="0" shapeId="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6" authorId="0" shapeId="0">
      <text>
        <r>
          <rPr>
            <b/>
            <sz val="11"/>
            <color indexed="81"/>
            <rFont val="Arial"/>
            <family val="2"/>
          </rPr>
          <t>Le mois.personne correspond à 1/12 d'ETP annuel.
Le mois.personne est l'unité de base : il n'est donc pas possible de diviser le mois en semaines ou en jours</t>
        </r>
      </text>
    </comment>
    <comment ref="D16" authorId="0" shapeId="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19"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7"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3"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39"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39" authorId="0" shapeId="0">
      <text>
        <r>
          <rPr>
            <sz val="11"/>
            <color indexed="81"/>
            <rFont val="Tahoma"/>
            <family val="2"/>
          </rPr>
          <t>Le mois.personne correspond à 1/12 d'ETP annuel.
Le mois.personne est l'unité de base : il n'est donc pas possible de diviser le mois en semaines ou en jours</t>
        </r>
      </text>
    </comment>
    <comment ref="D39"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1"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2"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6"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0" authorId="0" shapeId="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6" authorId="0" shapeId="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59" authorId="0" shapeId="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0" authorId="0" shapeId="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3"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text>
        <r>
          <rPr>
            <b/>
            <sz val="11"/>
            <color indexed="81"/>
            <rFont val="Tahoma"/>
            <family val="2"/>
          </rPr>
          <t xml:space="preserve">Les montants liés à la réception, la préparation, le stockage et la conservation de ces échantillons ne sont pas éligibles à un financement DGOS
</t>
        </r>
      </text>
    </comment>
    <comment ref="A65" authorId="0" shapeId="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8"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1" authorId="0" shapeId="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3" authorId="0" shapeId="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2" authorId="0" shapeId="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4"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A113" authorId="0" shapeId="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4" authorId="0" shapeId="0">
      <text>
        <r>
          <rPr>
            <b/>
            <sz val="11"/>
            <color indexed="81"/>
            <rFont val="Arial"/>
            <family val="2"/>
          </rPr>
          <t xml:space="preserve">Préciser le type de dépense prévue à partir du co financement (dépenses de personnels, médicaments DM, équipements etc….)
</t>
        </r>
      </text>
    </comment>
    <comment ref="D114"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<sst xmlns="http://schemas.openxmlformats.org/spreadsheetml/2006/main" count="271" uniqueCount="227">
  <si>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</si>
  <si>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</si>
  <si>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</si>
  <si>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</si>
  <si>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</si>
  <si>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</si>
  <si>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</si>
  <si>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</si>
  <si>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</si>
  <si>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</si>
  <si>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</si>
  <si>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</si>
  <si>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</si>
  <si>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</si>
  <si>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</si>
  <si>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</si>
  <si>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</si>
  <si>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</si>
  <si>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</si>
  <si>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</si>
  <si>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</si>
  <si>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</si>
  <si>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</si>
  <si>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</si>
  <si>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</si>
  <si>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</si>
  <si>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</si>
  <si>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</si>
  <si>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</si>
  <si>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</si>
  <si>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</si>
  <si>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</si>
  <si>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</si>
  <si>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</si>
  <si>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</si>
  <si>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</si>
  <si>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</si>
  <si>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</si>
  <si>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</si>
  <si>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</si>
  <si>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</si>
  <si>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</si>
  <si>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</si>
  <si>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</si>
  <si>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</si>
  <si>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</si>
  <si>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</si>
  <si>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</si>
  <si>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</si>
  <si>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</si>
  <si>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</si>
  <si>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</si>
  <si>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</si>
  <si>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</si>
  <si>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</si>
  <si>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</si>
  <si>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</si>
  <si>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</si>
  <si>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</si>
  <si>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</si>
  <si>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</si>
  <si>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</si>
  <si>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</si>
  <si>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</si>
  <si>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</si>
  <si>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</si>
  <si>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</si>
  <si>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</si>
  <si>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</si>
  <si>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</si>
  <si>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</si>
  <si>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</si>
  <si>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</si>
  <si>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</si>
  <si>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</si>
  <si>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</si>
  <si>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</si>
  <si>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</si>
  <si>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</si>
  <si>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</si>
  <si>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</si>
  <si>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</si>
  <si>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</si>
  <si>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</si>
  <si>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</si>
  <si>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</si>
  <si>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</si>
  <si>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</si>
  <si>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</si>
  <si>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</si>
  <si>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</si>
  <si>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</si>
  <si>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</si>
  <si>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</si>
  <si>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</si>
  <si>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</si>
  <si>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</si>
  <si>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</si>
  <si>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</si>
  <si>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</si>
  <si>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</si>
  <si>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</si>
  <si>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</si>
  <si>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</si>
  <si>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</si>
  <si>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</si>
  <si>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</si>
  <si>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</si>
  <si>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</si>
  <si>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</si>
  <si>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</si>
  <si>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</si>
  <si>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</si>
  <si>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</si>
  <si>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</si>
  <si>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</si>
  <si>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</si>
  <si>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</si>
  <si>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</si>
  <si>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</si>
  <si>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</si>
  <si>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</si>
  <si>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</si>
  <si>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</si>
  <si>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</si>
  <si>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</si>
  <si>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</si>
  <si>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</si>
  <si>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</si>
  <si>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</si>
  <si>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</si>
  <si>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</si>
  <si>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</si>
  <si>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</si>
  <si>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</si>
  <si>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</si>
  <si>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</si>
  <si>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</si>
  <si>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</si>
  <si>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</si>
  <si>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</si>
  <si>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</si>
  <si>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</si>
  <si>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</si>
  <si>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</si>
  <si>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</si>
  <si>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</si>
  <si>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</si>
  <si>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</si>
  <si>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</si>
  <si>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</si>
  <si>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</si>
  <si>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</si>
  <si>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</si>
  <si>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</si>
  <si>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</si>
  <si>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</si>
  <si>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</si>
  <si>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t>v1-2-novembre-2022</t>
  </si>
  <si>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</si>
  <si>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</si>
  <si>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</si>
  <si>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Foire aux questions – remplissage de la grille budgétaire 2022 pour le dépôt de projets de recherche candidats aux programmes de recherche appliquée en santé</t>
  </si>
  <si>
    <t xml:space="preserve">L'ensemble des participations d'organismes est-il à déclarer ? </t>
  </si>
  <si>
    <t>Les co-financements n'ayant aucune contrepartie monétaire doivent-ils être indiqués ?</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</si>
  <si>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</si>
  <si>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Personnel</t>
  </si>
  <si>
    <t>année</t>
  </si>
  <si>
    <t>mois</t>
  </si>
  <si>
    <t>jour</t>
  </si>
  <si>
    <t>heure</t>
  </si>
  <si>
    <t>Adjoint administratif</t>
  </si>
  <si>
    <t>Agent hospitalier</t>
  </si>
  <si>
    <t>Aide soignante</t>
  </si>
  <si>
    <t>ARC de monitoring (promotion)</t>
  </si>
  <si>
    <t>Bio-statisticien</t>
  </si>
  <si>
    <t>Cadre infirmier</t>
  </si>
  <si>
    <t>CEC</t>
  </si>
  <si>
    <t>Chef de projets - ARC gestionnaire (promotion)</t>
  </si>
  <si>
    <t>Non financé par le PHRC-I</t>
  </si>
  <si>
    <t>Contrôleur de gestion</t>
  </si>
  <si>
    <t>Data Manager</t>
  </si>
  <si>
    <t>Diététicien</t>
  </si>
  <si>
    <t>IADE IBODE</t>
  </si>
  <si>
    <t>Infirmier recherche Clinique IDE</t>
  </si>
  <si>
    <t>Ingénieur bioinformaticien</t>
  </si>
  <si>
    <t>Ingénieur biologiste</t>
  </si>
  <si>
    <t xml:space="preserve">Ingénieur de recherche </t>
  </si>
  <si>
    <t>Ingénieur économiste</t>
  </si>
  <si>
    <t>Kinésithérapeute</t>
  </si>
  <si>
    <t>Manipulateur électroradiologie</t>
  </si>
  <si>
    <t>Neuro-psychologue</t>
  </si>
  <si>
    <t>Nutritionniste</t>
  </si>
  <si>
    <t>Orthophoniste</t>
  </si>
  <si>
    <t>Orthoptiste</t>
  </si>
  <si>
    <t>Pharmacovigilant (PH)</t>
  </si>
  <si>
    <t>PH</t>
  </si>
  <si>
    <t>Non financé par le PHRC-I sauf si recrutement spécifique ou majorité du financement (ex : méta analyse)</t>
  </si>
  <si>
    <t>Praticien HU (1ETP HU=0,5 ETP H)</t>
  </si>
  <si>
    <t>Praticien non titulaire</t>
  </si>
  <si>
    <t>Préparateur pharmacie</t>
  </si>
  <si>
    <t>Psychologue</t>
  </si>
  <si>
    <t>Psychomotricien</t>
  </si>
  <si>
    <t>Puéricultrice</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</si>
  <si>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</si>
  <si>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</si>
  <si>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</si>
  <si>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</si>
  <si>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</si>
  <si>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</si>
  <si>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</si>
  <si>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</si>
  <si>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</si>
  <si>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</si>
  <si>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</si>
  <si>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</si>
  <si>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r>
      <t xml:space="preserve">194 jours travaillés/an en moyenne (28 jours de congé + 15 j de RTT+ 15j pour les formations et les réunions de service et autres actions non consacrées à des projets de recherche particuliers). (en couts, j=ETP/194) </t>
    </r>
    <r>
      <rPr>
        <b/>
        <sz val="10"/>
        <rFont val="Arial"/>
        <family val="2"/>
      </rPr>
      <t>Pour passer d'un nombre de jour à un nombre d'ETP : diviser par 194</t>
    </r>
  </si>
  <si>
    <t>1 mois.personne correspond à 1/12 d'ETP (pr passer de mois.personne à ETP, divisee par 12) ; 1 ETP est donc égal à 12 mois.personne (pr passer de l'ETP à mois.personne, multiplier par 12)</t>
  </si>
  <si>
    <t>Mois.personne : calculer la charge en jours pour toute l'étude, puis convertir en mois.personne en multipliant par 0,0618 (12 mois/194 j). A partir d'une charge en heure : multiplier par 0,0082474 pour convertir en mois.personne</t>
  </si>
  <si>
    <t>Année
Nouvelle grille</t>
  </si>
  <si>
    <t>Mois
Nouvelle grille</t>
  </si>
  <si>
    <t>Jour
Nouvelle grille</t>
  </si>
  <si>
    <t>Heure
Nouvelle grille</t>
  </si>
  <si>
    <t>Le taux de frais de gestion peut-il être augmenté au-delà de 7% ?</t>
  </si>
  <si>
    <t>Non. Les frais de gestion sont valorisés dans cette grille à hauteur de 7% des dépenses de personnel éligibles. Ce taux de 10%, qui est un maximum, peut être diminué par les établissements gestionnaires des fonds.</t>
  </si>
  <si>
    <r>
      <rPr>
        <b/>
        <u/>
        <sz val="18"/>
        <color rgb="FFFF0000"/>
        <rFont val="Arial"/>
        <family val="2"/>
      </rPr>
      <t>Grille budgétaire PHRC-I 2023</t>
    </r>
    <r>
      <rPr>
        <b/>
        <sz val="18"/>
        <color rgb="FFFF0000"/>
        <rFont val="Arial"/>
        <family val="2"/>
      </rPr>
      <t xml:space="preserve">
Financement par la DGOS des établissements de santé, GCS, maisons de santé ou centres de santé</t>
    </r>
  </si>
  <si>
    <r>
      <t>Coûts unitaires par Métier - 2023
R</t>
    </r>
    <r>
      <rPr>
        <sz val="11"/>
        <rFont val="Arial"/>
        <family val="2"/>
      </rPr>
      <t>evalorisation des coûts des métiers suite au SEGUR (+6,75%)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</si>
</sst>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40C]_-;\-* #,##0\ [$€-40C]_-;_-* &quot;-&quot;??\ [$€-40C]_-;_-@_-"/>
    <numFmt numFmtId="165" formatCode="#,##0.00\ &quot;€&quot;"/>
  </numFmts>
  <fonts count="55"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sz val="18"/>
      <color rgb="FFFF0000"/>
      <name val="Arial"/>
      <family val="2"/>
    </font>
    <font>
      <b/>
      <u/>
      <sz val="18"/>
      <color rgb="FFFF0000"/>
      <name val="Arial"/>
      <family val="2"/>
    </font>
    <font>
      <sz val="18"/>
      <color rgb="FFFF0000"/>
      <name val="Arial"/>
      <family val="2"/>
    </font>
    <font>
      <sz val="16"/>
      <name val="Arial"/>
      <family val="2"/>
    </font>
    <font>
      <b/>
      <sz val="10"/>
      <color indexed="57"/>
      <name val="Arial"/>
      <family val="2"/>
    </font>
    <font>
      <sz val="10"/>
      <name val="Arial"/>
      <family val="2"/>
    </font>
    <font>
      <i/>
      <sz val="10"/>
      <name val="Arial"/>
      <family val="2"/>
    </font>
    <font>
      <b/>
      <i/>
      <sz val="10"/>
      <name val="Arial"/>
      <family val="2"/>
    </font>
    <font>
      <b/>
      <sz val="10"/>
      <color indexed="10"/>
      <name val="Arial"/>
      <family val="2"/>
    </font>
    <font>
      <sz val="12"/>
      <color rgb="FFFF0000"/>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76">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9"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7" xfId="0" applyFont="1" applyFill="1" applyBorder="1"/>
    <xf numFmtId="0" fontId="1" fillId="0" borderId="32" xfId="0" applyFont="1" applyFill="1" applyBorder="1" applyAlignment="1">
      <alignment horizontal="center" wrapText="1"/>
    </xf>
    <xf numFmtId="0" fontId="1" fillId="0" borderId="33"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0" xfId="0" applyFont="1" applyFill="1" applyBorder="1" applyAlignment="1">
      <alignment horizontal="center" vertical="center" wrapText="1"/>
    </xf>
    <xf numFmtId="3" fontId="5" fillId="6" borderId="16" xfId="0" applyNumberFormat="1" applyFont="1" applyFill="1" applyBorder="1" applyAlignment="1">
      <alignment horizontal="center" vertical="center" wrapText="1"/>
    </xf>
    <xf numFmtId="0" fontId="1" fillId="6" borderId="45" xfId="0" applyFont="1" applyFill="1" applyBorder="1" applyAlignment="1">
      <alignment horizontal="center" vertical="center" wrapText="1"/>
    </xf>
    <xf numFmtId="3" fontId="5" fillId="6" borderId="46" xfId="0" applyNumberFormat="1" applyFont="1" applyFill="1" applyBorder="1" applyAlignment="1">
      <alignment horizontal="center" vertical="center" wrapText="1"/>
    </xf>
    <xf numFmtId="0" fontId="1" fillId="0" borderId="30" xfId="0" applyFont="1" applyFill="1" applyBorder="1" applyAlignment="1">
      <alignment horizontal="center" vertical="center" wrapText="1"/>
    </xf>
    <xf numFmtId="10" fontId="5" fillId="0" borderId="16"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6"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0" xfId="0" applyFont="1" applyFill="1" applyBorder="1" applyAlignment="1">
      <alignment horizontal="center" vertical="center" wrapText="1"/>
    </xf>
    <xf numFmtId="3" fontId="5" fillId="8" borderId="16" xfId="0" applyNumberFormat="1" applyFont="1" applyFill="1" applyBorder="1" applyAlignment="1">
      <alignment horizontal="center" vertical="center"/>
    </xf>
    <xf numFmtId="3" fontId="5" fillId="8" borderId="16"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5"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xf numFmtId="3" fontId="29" fillId="0" borderId="31"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7" xfId="0" applyFont="1" applyFill="1" applyBorder="1"/>
    <xf numFmtId="3" fontId="29" fillId="0" borderId="0" xfId="0" applyNumberFormat="1" applyFont="1" applyBorder="1"/>
    <xf numFmtId="3" fontId="29" fillId="0" borderId="0" xfId="0" applyNumberFormat="1" applyFont="1" applyBorder="1" applyAlignment="1">
      <alignment wrapText="1"/>
    </xf>
    <xf numFmtId="0" fontId="36" fillId="0" borderId="0" xfId="0" applyFont="1"/>
    <xf numFmtId="3" fontId="36" fillId="0" borderId="0" xfId="0" applyNumberFormat="1" applyFont="1"/>
    <xf numFmtId="3" fontId="36" fillId="0" borderId="0" xfId="0" applyNumberFormat="1" applyFont="1" applyAlignment="1">
      <alignment wrapText="1"/>
    </xf>
    <xf numFmtId="0" fontId="37" fillId="0" borderId="0" xfId="0" applyFont="1" applyAlignment="1">
      <alignment vertical="center" wrapText="1"/>
    </xf>
    <xf numFmtId="0" fontId="37" fillId="8" borderId="7" xfId="0" applyFont="1" applyFill="1" applyBorder="1" applyAlignment="1">
      <alignment horizontal="center" vertical="center" wrapText="1"/>
    </xf>
    <xf numFmtId="0" fontId="37" fillId="8" borderId="3" xfId="0" applyFont="1" applyFill="1" applyBorder="1" applyAlignment="1">
      <alignment horizontal="center" vertical="center" wrapText="1"/>
    </xf>
    <xf numFmtId="3" fontId="37" fillId="8" borderId="3" xfId="0" applyNumberFormat="1" applyFont="1" applyFill="1" applyBorder="1" applyAlignment="1">
      <alignment horizontal="center" vertical="center" wrapText="1"/>
    </xf>
    <xf numFmtId="3" fontId="37" fillId="8" borderId="4" xfId="0" applyNumberFormat="1" applyFont="1" applyFill="1" applyBorder="1" applyAlignment="1">
      <alignment horizontal="center" vertical="center" wrapText="1"/>
    </xf>
    <xf numFmtId="0" fontId="40" fillId="0" borderId="0" xfId="0" applyFont="1" applyBorder="1"/>
    <xf numFmtId="0" fontId="40" fillId="0" borderId="0" xfId="0" applyFont="1"/>
    <xf numFmtId="0" fontId="37" fillId="8" borderId="4" xfId="0" applyFont="1" applyFill="1" applyBorder="1" applyAlignment="1">
      <alignment horizontal="center" vertical="center" wrapText="1"/>
    </xf>
    <xf numFmtId="3" fontId="31" fillId="0" borderId="15"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7" xfId="0" applyNumberFormat="1" applyFont="1" applyBorder="1" applyAlignment="1">
      <alignment horizontal="left" vertical="center" wrapText="1"/>
    </xf>
    <xf numFmtId="3" fontId="28" fillId="0" borderId="15"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7" xfId="0" applyNumberFormat="1" applyFont="1" applyBorder="1" applyAlignment="1">
      <alignment horizontal="left" vertical="center"/>
    </xf>
    <xf numFmtId="0" fontId="42" fillId="6" borderId="38" xfId="0" applyFont="1" applyFill="1" applyBorder="1" applyAlignment="1">
      <alignment horizontal="center"/>
    </xf>
    <xf numFmtId="3" fontId="29" fillId="11" borderId="1" xfId="0" applyNumberFormat="1" applyFont="1" applyFill="1" applyBorder="1"/>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49" fillId="0" borderId="0" xfId="0" applyFont="1" applyFill="1"/>
    <xf numFmtId="0" fontId="50" fillId="0" borderId="0" xfId="0" applyFont="1" applyFill="1"/>
    <xf numFmtId="0" fontId="50" fillId="0" borderId="0" xfId="0" applyFont="1" applyFill="1" applyAlignment="1">
      <alignment wrapText="1"/>
    </xf>
    <xf numFmtId="0" fontId="50" fillId="0" borderId="30" xfId="0" applyFont="1" applyFill="1" applyBorder="1" applyAlignment="1">
      <alignment wrapText="1"/>
    </xf>
    <xf numFmtId="4" fontId="50" fillId="0" borderId="3" xfId="0" applyNumberFormat="1" applyFont="1" applyFill="1" applyBorder="1"/>
    <xf numFmtId="0" fontId="51" fillId="6" borderId="30" xfId="0" applyFont="1" applyFill="1" applyBorder="1" applyAlignment="1">
      <alignment wrapText="1"/>
    </xf>
    <xf numFmtId="4" fontId="51" fillId="6" borderId="3" xfId="0" applyNumberFormat="1" applyFont="1" applyFill="1" applyBorder="1"/>
    <xf numFmtId="0" fontId="51" fillId="0" borderId="0" xfId="0" applyFont="1" applyFill="1"/>
    <xf numFmtId="0" fontId="51" fillId="0" borderId="0" xfId="0" applyFont="1" applyFill="1" applyAlignment="1">
      <alignment wrapText="1"/>
    </xf>
    <xf numFmtId="0" fontId="50" fillId="0" borderId="45" xfId="0" applyFont="1" applyFill="1" applyBorder="1" applyAlignment="1">
      <alignment wrapText="1"/>
    </xf>
    <xf numFmtId="4" fontId="50" fillId="0" borderId="17" xfId="0" applyNumberFormat="1" applyFont="1" applyFill="1" applyBorder="1"/>
    <xf numFmtId="0" fontId="52" fillId="0" borderId="0" xfId="0" applyFont="1" applyFill="1" applyBorder="1" applyAlignment="1">
      <alignment wrapText="1"/>
    </xf>
    <xf numFmtId="4" fontId="50" fillId="0" borderId="0" xfId="0" applyNumberFormat="1" applyFont="1" applyFill="1" applyBorder="1"/>
    <xf numFmtId="2" fontId="53" fillId="0" borderId="0" xfId="0" applyNumberFormat="1" applyFont="1" applyFill="1" applyAlignment="1">
      <alignment horizontal="right"/>
    </xf>
    <xf numFmtId="0" fontId="50" fillId="0" borderId="0" xfId="0" applyFont="1" applyFill="1" applyAlignment="1">
      <alignment horizontal="left" wrapText="1"/>
    </xf>
    <xf numFmtId="0" fontId="0" fillId="12" borderId="31" xfId="0" applyFill="1" applyBorder="1" applyAlignment="1">
      <alignment horizontal="left" wrapText="1"/>
    </xf>
    <xf numFmtId="0" fontId="51" fillId="0" borderId="0" xfId="0" applyFont="1" applyBorder="1" applyAlignment="1">
      <alignment horizontal="left"/>
    </xf>
    <xf numFmtId="0" fontId="0" fillId="12" borderId="33" xfId="0" applyFill="1" applyBorder="1" applyAlignment="1">
      <alignment horizontal="left" wrapText="1"/>
    </xf>
    <xf numFmtId="0" fontId="51" fillId="13" borderId="30" xfId="0" applyFont="1" applyFill="1" applyBorder="1" applyAlignment="1">
      <alignment wrapText="1"/>
    </xf>
    <xf numFmtId="4" fontId="51" fillId="13" borderId="3" xfId="0" applyNumberFormat="1" applyFont="1" applyFill="1" applyBorder="1"/>
    <xf numFmtId="4" fontId="50" fillId="12" borderId="3" xfId="0" applyNumberFormat="1" applyFont="1" applyFill="1" applyBorder="1"/>
    <xf numFmtId="0" fontId="48" fillId="12" borderId="0" xfId="0" applyFont="1" applyFill="1" applyBorder="1" applyAlignment="1">
      <alignment horizontal="center" vertical="center" wrapText="1"/>
    </xf>
    <xf numFmtId="0" fontId="50" fillId="0" borderId="4" xfId="0" applyFont="1" applyFill="1" applyBorder="1"/>
    <xf numFmtId="0" fontId="50" fillId="0" borderId="52" xfId="0" applyFont="1" applyFill="1" applyBorder="1"/>
    <xf numFmtId="4" fontId="50" fillId="12" borderId="17" xfId="0" applyNumberFormat="1" applyFont="1" applyFill="1" applyBorder="1"/>
    <xf numFmtId="0" fontId="0" fillId="0" borderId="0" xfId="0" applyFill="1" applyBorder="1" applyAlignment="1">
      <alignment horizontal="left" wrapText="1"/>
    </xf>
    <xf numFmtId="0" fontId="50" fillId="0" borderId="47" xfId="0" applyFont="1" applyFill="1" applyBorder="1" applyAlignment="1">
      <alignment horizontal="center" vertical="center" wrapText="1"/>
    </xf>
    <xf numFmtId="0" fontId="50" fillId="13" borderId="15" xfId="0" applyFont="1" applyFill="1" applyBorder="1" applyAlignment="1">
      <alignment horizontal="center" vertical="center"/>
    </xf>
    <xf numFmtId="0" fontId="50" fillId="12" borderId="15" xfId="0" applyFont="1" applyFill="1" applyBorder="1" applyAlignment="1">
      <alignment horizontal="center" vertical="center" wrapText="1"/>
    </xf>
    <xf numFmtId="0" fontId="50" fillId="0" borderId="53" xfId="0" applyFont="1" applyFill="1" applyBorder="1" applyAlignment="1">
      <alignment wrapText="1"/>
    </xf>
    <xf numFmtId="0" fontId="50" fillId="12" borderId="54" xfId="0" applyFont="1" applyFill="1" applyBorder="1" applyAlignment="1">
      <alignment horizontal="center" vertical="center" wrapText="1"/>
    </xf>
    <xf numFmtId="165" fontId="50" fillId="12" borderId="16" xfId="0" applyNumberFormat="1" applyFont="1" applyFill="1" applyBorder="1"/>
    <xf numFmtId="165" fontId="50" fillId="12" borderId="46" xfId="0" applyNumberFormat="1" applyFont="1" applyFill="1" applyBorder="1"/>
    <xf numFmtId="0" fontId="54" fillId="0" borderId="48" xfId="0" applyFont="1" applyBorder="1" applyAlignment="1">
      <alignment horizontal="center" vertical="center"/>
    </xf>
    <xf numFmtId="0" fontId="1" fillId="3" borderId="12" xfId="0" applyFont="1" applyFill="1" applyBorder="1" applyAlignment="1">
      <alignment horizontal="center" vertical="center" wrapText="1"/>
    </xf>
    <xf numFmtId="0" fontId="28" fillId="3" borderId="18"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28" fillId="0" borderId="42" xfId="0" applyFont="1" applyBorder="1" applyAlignment="1">
      <alignment horizontal="left" vertical="center"/>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3" fontId="41" fillId="7" borderId="8" xfId="0" applyNumberFormat="1" applyFont="1" applyFill="1" applyBorder="1" applyAlignment="1">
      <alignment horizontal="center" wrapText="1"/>
    </xf>
    <xf numFmtId="3" fontId="41" fillId="7" borderId="28" xfId="0" applyNumberFormat="1" applyFont="1" applyFill="1" applyBorder="1" applyAlignment="1">
      <alignment horizontal="center" wrapText="1"/>
    </xf>
    <xf numFmtId="3" fontId="41" fillId="7" borderId="37" xfId="0" applyNumberFormat="1" applyFont="1" applyFill="1" applyBorder="1" applyAlignment="1">
      <alignment horizontal="center" wrapText="1"/>
    </xf>
    <xf numFmtId="3" fontId="41" fillId="7" borderId="40" xfId="0" applyNumberFormat="1" applyFont="1" applyFill="1" applyBorder="1" applyAlignment="1">
      <alignment horizontal="center" wrapText="1"/>
    </xf>
    <xf numFmtId="0" fontId="37" fillId="7" borderId="36" xfId="0" applyFont="1" applyFill="1" applyBorder="1" applyAlignment="1">
      <alignment horizontal="center" vertical="center" wrapText="1"/>
    </xf>
    <xf numFmtId="0" fontId="37" fillId="7" borderId="29"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37" fillId="7" borderId="41" xfId="0" applyFont="1" applyFill="1" applyBorder="1" applyAlignment="1">
      <alignment horizontal="center" vertical="center" wrapText="1"/>
    </xf>
    <xf numFmtId="0" fontId="37" fillId="7" borderId="38" xfId="0" applyFont="1" applyFill="1" applyBorder="1" applyAlignment="1">
      <alignment horizontal="center" vertical="center" wrapText="1"/>
    </xf>
    <xf numFmtId="0" fontId="40" fillId="7" borderId="39" xfId="0" applyFont="1" applyFill="1" applyBorder="1" applyAlignment="1">
      <alignment vertical="center"/>
    </xf>
    <xf numFmtId="0" fontId="40" fillId="7" borderId="40" xfId="0" applyFont="1" applyFill="1" applyBorder="1" applyAlignment="1"/>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37" fillId="7" borderId="20" xfId="0" applyFont="1" applyFill="1" applyBorder="1" applyAlignment="1">
      <alignment horizontal="center" vertical="top" wrapText="1"/>
    </xf>
    <xf numFmtId="0" fontId="37" fillId="7" borderId="21" xfId="0" applyFont="1" applyFill="1" applyBorder="1" applyAlignment="1">
      <alignment horizontal="center" vertical="top" wrapText="1"/>
    </xf>
    <xf numFmtId="0" fontId="45" fillId="0" borderId="12" xfId="0" applyFont="1" applyBorder="1" applyAlignment="1">
      <alignment horizontal="center" vertical="center" wrapText="1"/>
    </xf>
    <xf numFmtId="0" fontId="47" fillId="0" borderId="19" xfId="0" applyFont="1" applyBorder="1" applyAlignment="1">
      <alignment horizontal="center" vertical="center"/>
    </xf>
    <xf numFmtId="0" fontId="47" fillId="0" borderId="18"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44" fillId="0" borderId="28" xfId="0" applyFont="1" applyBorder="1" applyAlignment="1">
      <alignment horizontal="center"/>
    </xf>
    <xf numFmtId="0" fontId="35" fillId="10" borderId="12" xfId="0" applyFont="1" applyFill="1" applyBorder="1" applyAlignment="1">
      <alignment horizontal="center" vertical="center"/>
    </xf>
    <xf numFmtId="0" fontId="35" fillId="10" borderId="19" xfId="0" applyFont="1" applyFill="1" applyBorder="1" applyAlignment="1">
      <alignment horizontal="center" vertical="center"/>
    </xf>
    <xf numFmtId="0" fontId="35" fillId="10" borderId="18" xfId="0" applyFont="1" applyFill="1" applyBorder="1" applyAlignment="1">
      <alignment horizontal="center" vertical="center"/>
    </xf>
    <xf numFmtId="0" fontId="35" fillId="0" borderId="12" xfId="0" applyFont="1" applyBorder="1" applyAlignment="1">
      <alignment horizontal="center" wrapText="1"/>
    </xf>
    <xf numFmtId="0" fontId="35" fillId="0" borderId="19" xfId="0" applyFont="1" applyBorder="1" applyAlignment="1">
      <alignment horizontal="center" wrapText="1"/>
    </xf>
    <xf numFmtId="0" fontId="35" fillId="0" borderId="18" xfId="0" applyFont="1" applyBorder="1" applyAlignment="1">
      <alignment horizontal="center" wrapText="1"/>
    </xf>
    <xf numFmtId="0" fontId="51" fillId="0" borderId="0" xfId="0" applyFont="1" applyFill="1" applyAlignment="1">
      <alignment horizontal="left" vertical="top" wrapText="1"/>
    </xf>
    <xf numFmtId="0" fontId="50" fillId="0" borderId="0" xfId="0" applyFont="1" applyFill="1" applyAlignment="1">
      <alignment horizontal="left" wrapText="1"/>
    </xf>
    <xf numFmtId="0" fontId="48" fillId="12" borderId="49" xfId="0" applyFont="1" applyFill="1" applyBorder="1" applyAlignment="1">
      <alignment horizontal="center" vertical="center" wrapText="1"/>
    </xf>
    <xf numFmtId="0" fontId="48" fillId="12" borderId="50" xfId="0" applyFont="1" applyFill="1" applyBorder="1" applyAlignment="1">
      <alignment horizontal="center" vertical="center" wrapText="1"/>
    </xf>
    <xf numFmtId="0" fontId="48" fillId="12" borderId="51" xfId="0" applyFont="1" applyFill="1" applyBorder="1" applyAlignment="1">
      <alignment horizontal="center" vertical="center" wrapText="1"/>
    </xf>
    <xf numFmtId="0" fontId="15" fillId="0" borderId="23"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21" fillId="0" borderId="23" xfId="0" applyFont="1" applyBorder="1" applyAlignment="1">
      <alignment vertical="center" wrapText="1"/>
    </xf>
    <xf numFmtId="0" fontId="21" fillId="10" borderId="23" xfId="0" applyFont="1" applyFill="1" applyBorder="1" applyAlignment="1">
      <alignment horizontal="center" vertical="center" wrapText="1"/>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21" fillId="4" borderId="23" xfId="0" applyFont="1" applyFill="1" applyBorder="1" applyAlignment="1">
      <alignment vertical="center" wrapText="1"/>
    </xf>
    <xf numFmtId="0" fontId="0" fillId="4" borderId="24" xfId="0" applyFill="1" applyBorder="1" applyAlignment="1">
      <alignment vertical="center" wrapText="1"/>
    </xf>
    <xf numFmtId="0" fontId="0" fillId="4" borderId="25" xfId="0" applyFill="1" applyBorder="1" applyAlignment="1">
      <alignment vertical="center" wrapText="1"/>
    </xf>
    <xf numFmtId="0" fontId="24" fillId="0" borderId="12" xfId="0" applyFont="1" applyBorder="1" applyAlignment="1">
      <alignment horizontal="center"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2" fillId="10" borderId="12" xfId="0" applyFont="1" applyFill="1" applyBorder="1" applyAlignment="1">
      <alignment horizontal="center" vertical="center"/>
    </xf>
    <xf numFmtId="0" fontId="22" fillId="10" borderId="19" xfId="0" applyFont="1" applyFill="1" applyBorder="1" applyAlignment="1">
      <alignment horizontal="center" vertical="center"/>
    </xf>
    <xf numFmtId="0" fontId="22" fillId="10" borderId="18" xfId="0" applyFont="1" applyFill="1" applyBorder="1" applyAlignment="1">
      <alignment horizontal="center" vertical="center"/>
    </xf>
    <xf numFmtId="0" fontId="21" fillId="0" borderId="23"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23" fillId="0" borderId="12" xfId="0" applyFont="1" applyBorder="1" applyAlignment="1">
      <alignment horizontal="center" vertical="center"/>
    </xf>
    <xf numFmtId="0" fontId="23" fillId="0" borderId="19" xfId="0" applyFont="1" applyBorder="1" applyAlignment="1">
      <alignment horizontal="center" vertical="center"/>
    </xf>
    <xf numFmtId="0" fontId="23" fillId="0" borderId="18" xfId="0" applyFont="1" applyBorder="1" applyAlignment="1">
      <alignment horizontal="center" vertical="center"/>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3102429</xdr:colOff>
      <xdr:row>0</xdr:row>
      <xdr:rowOff>122464</xdr:rowOff>
    </xdr:from>
    <xdr:to>
      <xdr:col>1</xdr:col>
      <xdr:colOff>4754064</xdr:colOff>
      <xdr:row>1</xdr:row>
      <xdr:rowOff>56605</xdr:rowOff>
    </xdr:to>
    <xdr:pic>
      <xdr:nvPicPr>
        <xdr:cNvPr id="3" name="Image 2" descr="GIRCI MED - Logo 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8036" y="122464"/>
          <a:ext cx="1651635" cy="750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7"/>
  <sheetViews>
    <sheetView tabSelected="1" zoomScale="55" zoomScaleNormal="55" zoomScaleSheetLayoutView="90" zoomScalePageLayoutView="70" workbookViewId="0">
      <selection activeCell="I15" sqref="I15"/>
    </sheetView>
  </sheetViews>
  <sheetFormatPr baseColWidth="10" defaultColWidth="11.42578125" defaultRowHeight="14.25" x14ac:dyDescent="0.2"/>
  <cols>
    <col min="1" max="1" width="68.85546875" style="102" customWidth="1"/>
    <col min="2" max="2" width="91.28515625" style="102" customWidth="1"/>
    <col min="3" max="3" width="28.7109375" style="104" customWidth="1"/>
    <col min="4" max="4" width="28.7109375" style="105" customWidth="1"/>
    <col min="5" max="5" width="28.7109375" style="104" customWidth="1"/>
    <col min="6" max="7" width="15.140625" style="101" customWidth="1"/>
    <col min="8" max="15" width="11.42578125" style="101"/>
    <col min="16" max="16384" width="11.42578125" style="102"/>
  </cols>
  <sheetData>
    <row r="1" spans="1:15" ht="64.5" customHeight="1" thickBot="1" x14ac:dyDescent="0.25"/>
    <row r="2" spans="1:15" ht="69" customHeight="1" thickBot="1" x14ac:dyDescent="0.25">
      <c r="A2" s="226" t="s">
        <v>225</v>
      </c>
      <c r="B2" s="227"/>
      <c r="C2" s="227"/>
      <c r="D2" s="227"/>
      <c r="E2" s="228"/>
    </row>
    <row r="3" spans="1:15" ht="22.5" customHeight="1" thickBot="1" x14ac:dyDescent="0.3">
      <c r="A3" s="103"/>
      <c r="B3" s="199" t="s">
        <v>141</v>
      </c>
    </row>
    <row r="4" spans="1:15" ht="36.75" customHeight="1" thickBot="1" x14ac:dyDescent="0.25">
      <c r="A4" s="100" t="s">
        <v>142</v>
      </c>
      <c r="B4" s="106"/>
      <c r="C4" s="107"/>
      <c r="D4" s="107"/>
      <c r="E4" s="107"/>
    </row>
    <row r="5" spans="1:15" ht="36.75" customHeight="1" x14ac:dyDescent="0.2">
      <c r="A5" s="140" t="s">
        <v>30</v>
      </c>
      <c r="B5" s="108"/>
      <c r="C5" s="109"/>
      <c r="D5" s="109"/>
      <c r="E5" s="109"/>
    </row>
    <row r="6" spans="1:15" ht="36.75" customHeight="1" x14ac:dyDescent="0.2">
      <c r="A6" s="140" t="s">
        <v>138</v>
      </c>
      <c r="B6" s="110"/>
      <c r="C6" s="111"/>
      <c r="D6" s="111"/>
      <c r="E6" s="111"/>
    </row>
    <row r="7" spans="1:15" ht="36.75" customHeight="1" x14ac:dyDescent="0.2">
      <c r="A7" s="140" t="s">
        <v>147</v>
      </c>
      <c r="B7" s="230"/>
      <c r="C7" s="231"/>
      <c r="D7" s="231"/>
      <c r="E7" s="231"/>
      <c r="F7" s="112"/>
    </row>
    <row r="8" spans="1:15" ht="42" customHeight="1" x14ac:dyDescent="0.2">
      <c r="A8" s="140" t="s">
        <v>148</v>
      </c>
      <c r="B8" s="232"/>
      <c r="C8" s="233"/>
      <c r="D8" s="233"/>
      <c r="E8" s="234"/>
      <c r="F8" s="112"/>
    </row>
    <row r="9" spans="1:15" ht="80.25" customHeight="1" x14ac:dyDescent="0.2">
      <c r="A9" s="140" t="s">
        <v>149</v>
      </c>
      <c r="B9" s="232"/>
      <c r="C9" s="233"/>
      <c r="D9" s="233"/>
      <c r="E9" s="234"/>
      <c r="F9" s="113"/>
    </row>
    <row r="10" spans="1:15" ht="21" thickBot="1" x14ac:dyDescent="0.35">
      <c r="A10" s="235" t="s">
        <v>7</v>
      </c>
      <c r="B10" s="235"/>
      <c r="C10" s="235"/>
      <c r="D10" s="235"/>
      <c r="E10" s="235"/>
    </row>
    <row r="11" spans="1:15" ht="37.5" customHeight="1" thickBot="1" x14ac:dyDescent="0.25">
      <c r="A11" s="236" t="s">
        <v>64</v>
      </c>
      <c r="B11" s="237"/>
      <c r="C11" s="237"/>
      <c r="D11" s="237"/>
      <c r="E11" s="238"/>
    </row>
    <row r="12" spans="1:15" ht="21" thickBot="1" x14ac:dyDescent="0.35">
      <c r="A12" s="137"/>
      <c r="B12" s="137"/>
      <c r="C12" s="138"/>
      <c r="D12" s="139"/>
      <c r="E12" s="138"/>
    </row>
    <row r="13" spans="1:15" ht="52.5" customHeight="1" thickBot="1" x14ac:dyDescent="0.35">
      <c r="A13" s="239" t="s">
        <v>56</v>
      </c>
      <c r="B13" s="240"/>
      <c r="C13" s="240"/>
      <c r="D13" s="240"/>
      <c r="E13" s="241"/>
    </row>
    <row r="14" spans="1:15" ht="15" x14ac:dyDescent="0.25">
      <c r="A14" s="1"/>
      <c r="B14" s="2"/>
      <c r="C14" s="16"/>
      <c r="D14" s="17"/>
      <c r="E14" s="16"/>
    </row>
    <row r="15" spans="1:15" ht="90.75" customHeight="1" x14ac:dyDescent="0.2">
      <c r="A15" s="229"/>
      <c r="B15" s="229"/>
      <c r="C15" s="229"/>
      <c r="D15" s="229"/>
      <c r="E15" s="229"/>
    </row>
    <row r="16" spans="1:15" s="146" customFormat="1" ht="90" customHeight="1" x14ac:dyDescent="0.2">
      <c r="A16" s="141" t="s">
        <v>143</v>
      </c>
      <c r="B16" s="141" t="s">
        <v>144</v>
      </c>
      <c r="C16" s="141" t="s">
        <v>73</v>
      </c>
      <c r="D16" s="141" t="s">
        <v>75</v>
      </c>
      <c r="E16" s="144" t="s">
        <v>68</v>
      </c>
      <c r="F16" s="145"/>
      <c r="G16" s="145"/>
      <c r="H16" s="145"/>
      <c r="I16" s="145"/>
      <c r="J16" s="145"/>
      <c r="K16" s="145"/>
      <c r="L16" s="145"/>
      <c r="M16" s="145"/>
      <c r="N16" s="145"/>
      <c r="O16" s="145"/>
    </row>
    <row r="17" spans="1:5" ht="30" customHeight="1" thickBot="1" x14ac:dyDescent="0.25">
      <c r="A17" s="79"/>
      <c r="B17" s="79"/>
      <c r="C17" s="77" t="s">
        <v>4</v>
      </c>
      <c r="D17" s="77" t="s">
        <v>5</v>
      </c>
      <c r="E17" s="78" t="s">
        <v>6</v>
      </c>
    </row>
    <row r="18" spans="1:5" ht="60" customHeight="1" thickBot="1" x14ac:dyDescent="0.25">
      <c r="A18" s="23" t="s">
        <v>58</v>
      </c>
      <c r="B18" s="20" t="s">
        <v>9</v>
      </c>
      <c r="C18" s="3"/>
      <c r="D18" s="14"/>
      <c r="E18" s="3"/>
    </row>
    <row r="19" spans="1:5" ht="19.5" customHeight="1" thickBot="1" x14ac:dyDescent="0.25">
      <c r="A19" s="200" t="s">
        <v>42</v>
      </c>
      <c r="B19" s="201"/>
      <c r="C19" s="200"/>
      <c r="D19" s="201"/>
      <c r="E19" s="96"/>
    </row>
    <row r="20" spans="1:5" x14ac:dyDescent="0.2">
      <c r="A20" s="8"/>
      <c r="B20" s="8"/>
      <c r="C20" s="6"/>
      <c r="D20" s="15"/>
      <c r="E20" s="7">
        <f t="shared" ref="E20:E37" si="0">C20*D20</f>
        <v>0</v>
      </c>
    </row>
    <row r="21" spans="1:5" x14ac:dyDescent="0.2">
      <c r="A21" s="8"/>
      <c r="B21" s="6"/>
      <c r="C21" s="6"/>
      <c r="D21" s="15"/>
      <c r="E21" s="7">
        <f t="shared" si="0"/>
        <v>0</v>
      </c>
    </row>
    <row r="22" spans="1:5" x14ac:dyDescent="0.2">
      <c r="A22" s="8"/>
      <c r="B22" s="6"/>
      <c r="C22" s="6"/>
      <c r="D22" s="15"/>
      <c r="E22" s="7">
        <f t="shared" si="0"/>
        <v>0</v>
      </c>
    </row>
    <row r="23" spans="1:5" x14ac:dyDescent="0.2">
      <c r="A23" s="8"/>
      <c r="B23" s="6"/>
      <c r="C23" s="6"/>
      <c r="D23" s="15"/>
      <c r="E23" s="7">
        <f t="shared" si="0"/>
        <v>0</v>
      </c>
    </row>
    <row r="24" spans="1:5" x14ac:dyDescent="0.2">
      <c r="A24" s="8"/>
      <c r="B24" s="6"/>
      <c r="C24" s="6"/>
      <c r="D24" s="15"/>
      <c r="E24" s="7">
        <f t="shared" si="0"/>
        <v>0</v>
      </c>
    </row>
    <row r="25" spans="1:5" x14ac:dyDescent="0.2">
      <c r="A25" s="8"/>
      <c r="B25" s="6"/>
      <c r="C25" s="6"/>
      <c r="D25" s="15"/>
      <c r="E25" s="7">
        <f t="shared" si="0"/>
        <v>0</v>
      </c>
    </row>
    <row r="26" spans="1:5" ht="15" thickBot="1" x14ac:dyDescent="0.25">
      <c r="A26" s="8"/>
      <c r="B26" s="6"/>
      <c r="C26" s="6"/>
      <c r="D26" s="15"/>
      <c r="E26" s="7">
        <f t="shared" si="0"/>
        <v>0</v>
      </c>
    </row>
    <row r="27" spans="1:5" ht="18" customHeight="1" thickBot="1" x14ac:dyDescent="0.25">
      <c r="A27" s="200" t="s">
        <v>43</v>
      </c>
      <c r="B27" s="201"/>
      <c r="C27" s="200"/>
      <c r="D27" s="201"/>
      <c r="E27" s="96"/>
    </row>
    <row r="28" spans="1:5" x14ac:dyDescent="0.2">
      <c r="A28" s="8"/>
      <c r="B28" s="6"/>
      <c r="C28" s="6"/>
      <c r="D28" s="15"/>
      <c r="E28" s="7">
        <f t="shared" si="0"/>
        <v>0</v>
      </c>
    </row>
    <row r="29" spans="1:5" x14ac:dyDescent="0.2">
      <c r="A29" s="8"/>
      <c r="B29" s="6"/>
      <c r="C29" s="6"/>
      <c r="D29" s="15"/>
      <c r="E29" s="7">
        <f t="shared" si="0"/>
        <v>0</v>
      </c>
    </row>
    <row r="30" spans="1:5" x14ac:dyDescent="0.2">
      <c r="A30" s="8"/>
      <c r="B30" s="6"/>
      <c r="C30" s="6"/>
      <c r="D30" s="15"/>
      <c r="E30" s="7">
        <f t="shared" si="0"/>
        <v>0</v>
      </c>
    </row>
    <row r="31" spans="1:5" x14ac:dyDescent="0.2">
      <c r="A31" s="8"/>
      <c r="B31" s="6"/>
      <c r="C31" s="6"/>
      <c r="D31" s="15"/>
      <c r="E31" s="7">
        <f t="shared" si="0"/>
        <v>0</v>
      </c>
    </row>
    <row r="32" spans="1:5" ht="15" thickBot="1" x14ac:dyDescent="0.25">
      <c r="A32" s="8"/>
      <c r="B32" s="6"/>
      <c r="C32" s="6"/>
      <c r="D32" s="15"/>
      <c r="E32" s="7">
        <f t="shared" si="0"/>
        <v>0</v>
      </c>
    </row>
    <row r="33" spans="1:15" ht="18" customHeight="1" thickBot="1" x14ac:dyDescent="0.25">
      <c r="A33" s="200" t="s">
        <v>44</v>
      </c>
      <c r="B33" s="201"/>
      <c r="C33" s="200"/>
      <c r="D33" s="201"/>
      <c r="E33" s="96"/>
    </row>
    <row r="34" spans="1:15" x14ac:dyDescent="0.2">
      <c r="A34" s="8"/>
      <c r="B34" s="6"/>
      <c r="C34" s="6"/>
      <c r="D34" s="15"/>
      <c r="E34" s="7">
        <f t="shared" si="0"/>
        <v>0</v>
      </c>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ht="18" x14ac:dyDescent="0.2">
      <c r="A38" s="14"/>
      <c r="B38" s="14"/>
      <c r="C38" s="25">
        <f>SUM(C19:C37)</f>
        <v>0</v>
      </c>
      <c r="D38" s="14"/>
      <c r="E38" s="22">
        <f>SUM(E19:E37)</f>
        <v>0</v>
      </c>
    </row>
    <row r="39" spans="1:15" s="146" customFormat="1" ht="90" customHeight="1" x14ac:dyDescent="0.2">
      <c r="A39" s="141" t="s">
        <v>143</v>
      </c>
      <c r="B39" s="142" t="s">
        <v>144</v>
      </c>
      <c r="C39" s="143" t="s">
        <v>73</v>
      </c>
      <c r="D39" s="143" t="s">
        <v>75</v>
      </c>
      <c r="E39" s="144" t="s">
        <v>68</v>
      </c>
      <c r="F39" s="145"/>
      <c r="G39" s="145"/>
      <c r="H39" s="145"/>
      <c r="I39" s="145"/>
      <c r="J39" s="145"/>
      <c r="K39" s="145"/>
      <c r="L39" s="145"/>
      <c r="M39" s="145"/>
      <c r="N39" s="145"/>
      <c r="O39" s="145"/>
    </row>
    <row r="40" spans="1:15" ht="30" customHeight="1" thickBot="1" x14ac:dyDescent="0.25">
      <c r="A40" s="76"/>
      <c r="B40" s="79"/>
      <c r="C40" s="77" t="s">
        <v>4</v>
      </c>
      <c r="D40" s="77" t="s">
        <v>5</v>
      </c>
      <c r="E40" s="78" t="s">
        <v>6</v>
      </c>
    </row>
    <row r="41" spans="1:15" ht="60" customHeight="1" thickBot="1" x14ac:dyDescent="0.25">
      <c r="A41" s="23" t="s">
        <v>57</v>
      </c>
      <c r="B41" s="20"/>
      <c r="C41" s="4"/>
      <c r="D41" s="9"/>
      <c r="E41" s="4"/>
    </row>
    <row r="42" spans="1:15" ht="16.5" customHeight="1" thickBot="1" x14ac:dyDescent="0.25">
      <c r="A42" s="200" t="s">
        <v>42</v>
      </c>
      <c r="B42" s="201"/>
      <c r="C42" s="200"/>
      <c r="D42" s="201"/>
      <c r="E42" s="96"/>
    </row>
    <row r="43" spans="1:15" x14ac:dyDescent="0.2">
      <c r="A43" s="8"/>
      <c r="B43" s="6"/>
      <c r="C43" s="6"/>
      <c r="D43" s="15"/>
      <c r="E43" s="7">
        <f t="shared" ref="E43:E52" si="1">C43*D43</f>
        <v>0</v>
      </c>
    </row>
    <row r="44" spans="1:15" x14ac:dyDescent="0.2">
      <c r="A44" s="8"/>
      <c r="B44" s="6"/>
      <c r="C44" s="6"/>
      <c r="D44" s="15"/>
      <c r="E44" s="7">
        <f t="shared" si="1"/>
        <v>0</v>
      </c>
    </row>
    <row r="45" spans="1:15" ht="15" thickBot="1" x14ac:dyDescent="0.25">
      <c r="A45" s="8"/>
      <c r="B45" s="6"/>
      <c r="C45" s="6"/>
      <c r="D45" s="15"/>
      <c r="E45" s="7">
        <f t="shared" si="1"/>
        <v>0</v>
      </c>
    </row>
    <row r="46" spans="1:15" ht="18" customHeight="1" thickBot="1" x14ac:dyDescent="0.25">
      <c r="A46" s="200" t="s">
        <v>43</v>
      </c>
      <c r="B46" s="201"/>
      <c r="C46" s="200"/>
      <c r="D46" s="201"/>
      <c r="E46" s="96"/>
    </row>
    <row r="47" spans="1:15" x14ac:dyDescent="0.2">
      <c r="A47" s="8"/>
      <c r="B47" s="6"/>
      <c r="C47" s="6"/>
      <c r="D47" s="15"/>
      <c r="E47" s="7">
        <f t="shared" si="1"/>
        <v>0</v>
      </c>
    </row>
    <row r="48" spans="1:15" x14ac:dyDescent="0.2">
      <c r="A48" s="8"/>
      <c r="B48" s="6"/>
      <c r="C48" s="6"/>
      <c r="D48" s="15"/>
      <c r="E48" s="7">
        <f t="shared" si="1"/>
        <v>0</v>
      </c>
    </row>
    <row r="49" spans="1:15" ht="15" thickBot="1" x14ac:dyDescent="0.25">
      <c r="A49" s="8"/>
      <c r="B49" s="6"/>
      <c r="C49" s="6"/>
      <c r="D49" s="15"/>
      <c r="E49" s="7">
        <f t="shared" si="1"/>
        <v>0</v>
      </c>
    </row>
    <row r="50" spans="1:15" ht="18" customHeight="1" thickBot="1" x14ac:dyDescent="0.25">
      <c r="A50" s="200" t="s">
        <v>44</v>
      </c>
      <c r="B50" s="201"/>
      <c r="C50" s="200"/>
      <c r="D50" s="201"/>
      <c r="E50" s="96"/>
    </row>
    <row r="51" spans="1:15" x14ac:dyDescent="0.2">
      <c r="A51" s="8"/>
      <c r="B51" s="6"/>
      <c r="C51" s="6"/>
      <c r="D51" s="15"/>
      <c r="E51" s="7">
        <f t="shared" si="1"/>
        <v>0</v>
      </c>
    </row>
    <row r="52" spans="1:15" x14ac:dyDescent="0.2">
      <c r="A52" s="8"/>
      <c r="B52" s="6"/>
      <c r="C52" s="6"/>
      <c r="D52" s="15"/>
      <c r="E52" s="7">
        <f t="shared" si="1"/>
        <v>0</v>
      </c>
    </row>
    <row r="53" spans="1:15" ht="18.75" thickBot="1" x14ac:dyDescent="0.25">
      <c r="A53" s="14"/>
      <c r="B53" s="14"/>
      <c r="C53" s="27">
        <f>SUM(C42:C52)</f>
        <v>0</v>
      </c>
      <c r="D53" s="14"/>
      <c r="E53" s="22">
        <f>SUM(E42:E52)</f>
        <v>0</v>
      </c>
    </row>
    <row r="54" spans="1:15" ht="33" customHeight="1" thickBot="1" x14ac:dyDescent="0.25">
      <c r="A54" s="75" t="s">
        <v>0</v>
      </c>
      <c r="B54" s="114"/>
      <c r="C54" s="80">
        <f>C53+C38</f>
        <v>0</v>
      </c>
      <c r="D54" s="115"/>
      <c r="E54" s="81">
        <f>E38+E53</f>
        <v>0</v>
      </c>
    </row>
    <row r="55" spans="1:15" ht="30" customHeight="1" x14ac:dyDescent="0.2">
      <c r="A55" s="76"/>
      <c r="B55" s="79"/>
      <c r="C55" s="82" t="s">
        <v>4</v>
      </c>
      <c r="D55" s="77" t="s">
        <v>5</v>
      </c>
      <c r="E55" s="78" t="s">
        <v>6</v>
      </c>
    </row>
    <row r="56" spans="1:15" s="146" customFormat="1" ht="155.25" customHeight="1" x14ac:dyDescent="0.2">
      <c r="A56" s="147" t="s">
        <v>145</v>
      </c>
      <c r="B56" s="147" t="s">
        <v>150</v>
      </c>
      <c r="C56" s="143" t="s">
        <v>76</v>
      </c>
      <c r="D56" s="143" t="s">
        <v>10</v>
      </c>
      <c r="E56" s="144" t="s">
        <v>68</v>
      </c>
      <c r="F56" s="145"/>
      <c r="G56" s="145"/>
      <c r="H56" s="145"/>
      <c r="I56" s="145"/>
      <c r="J56" s="145"/>
      <c r="K56" s="145"/>
      <c r="L56" s="145"/>
      <c r="M56" s="145"/>
      <c r="N56" s="145"/>
      <c r="O56" s="145"/>
    </row>
    <row r="57" spans="1:15" ht="30" customHeight="1" x14ac:dyDescent="0.2">
      <c r="A57" s="83"/>
      <c r="B57" s="84"/>
      <c r="C57" s="77" t="s">
        <v>4</v>
      </c>
      <c r="D57" s="77" t="s">
        <v>5</v>
      </c>
      <c r="E57" s="78" t="s">
        <v>6</v>
      </c>
    </row>
    <row r="58" spans="1:15" ht="21" customHeight="1" x14ac:dyDescent="0.2">
      <c r="A58" s="10" t="s">
        <v>11</v>
      </c>
      <c r="B58" s="6"/>
      <c r="C58" s="19"/>
      <c r="D58" s="15"/>
      <c r="E58" s="7">
        <f>C58*D58</f>
        <v>0</v>
      </c>
    </row>
    <row r="59" spans="1:15" ht="33" customHeight="1" x14ac:dyDescent="0.2">
      <c r="A59" s="5" t="s">
        <v>62</v>
      </c>
      <c r="B59" s="6"/>
      <c r="C59" s="19"/>
      <c r="D59" s="15"/>
      <c r="E59" s="7">
        <f t="shared" ref="E59:E70" si="2">C59*D59</f>
        <v>0</v>
      </c>
    </row>
    <row r="60" spans="1:15" ht="29.25" x14ac:dyDescent="0.2">
      <c r="A60" s="5" t="s">
        <v>63</v>
      </c>
      <c r="B60" s="6"/>
      <c r="C60" s="19"/>
      <c r="D60" s="15"/>
      <c r="E60" s="7">
        <f t="shared" si="2"/>
        <v>0</v>
      </c>
    </row>
    <row r="61" spans="1:15" ht="33" customHeight="1" x14ac:dyDescent="0.2">
      <c r="A61" s="10" t="s">
        <v>12</v>
      </c>
      <c r="B61" s="6"/>
      <c r="C61" s="19"/>
      <c r="D61" s="15"/>
      <c r="E61" s="7">
        <f t="shared" si="2"/>
        <v>0</v>
      </c>
    </row>
    <row r="62" spans="1:15" ht="33" customHeight="1" x14ac:dyDescent="0.2">
      <c r="A62" s="10" t="s">
        <v>156</v>
      </c>
      <c r="B62" s="6"/>
      <c r="C62" s="19"/>
      <c r="D62" s="15"/>
      <c r="E62" s="7">
        <f t="shared" si="2"/>
        <v>0</v>
      </c>
      <c r="F62" s="101" t="str">
        <f>IF(E62&gt;0, "Ne s'agit-il pas d'un acte du RIHN ou de la liste complémentaire ? Si c'est le cas, il convient de l'indiquer à la ligne correspondante ci-dessous.","")</f>
        <v/>
      </c>
    </row>
    <row r="63" spans="1:15" ht="33" customHeight="1" x14ac:dyDescent="0.2">
      <c r="A63" s="10" t="s">
        <v>157</v>
      </c>
      <c r="B63" s="6"/>
      <c r="C63" s="19"/>
      <c r="D63" s="15"/>
      <c r="E63" s="7">
        <f t="shared" ref="E63" si="3">C63*D63</f>
        <v>0</v>
      </c>
      <c r="F63" s="101" t="str">
        <f>IF(E63&gt;0, "Ne s'agit-il pas d'un acte du RIHN ou de la liste complémentaire ? Si c'est le cas, il convient de l'indiquer à la ligne correspondante ci-dessous.","")</f>
        <v/>
      </c>
    </row>
    <row r="64" spans="1:15" ht="44.25" x14ac:dyDescent="0.2">
      <c r="A64" s="5" t="s">
        <v>154</v>
      </c>
      <c r="B64" s="6"/>
      <c r="C64" s="19"/>
      <c r="D64" s="15"/>
      <c r="E64" s="34">
        <v>0</v>
      </c>
    </row>
    <row r="65" spans="1:15" ht="44.25" x14ac:dyDescent="0.2">
      <c r="A65" s="5" t="s">
        <v>51</v>
      </c>
      <c r="B65" s="6"/>
      <c r="C65" s="19"/>
      <c r="D65" s="15"/>
      <c r="E65" s="7">
        <f t="shared" si="2"/>
        <v>0</v>
      </c>
    </row>
    <row r="66" spans="1:15" ht="21" customHeight="1" x14ac:dyDescent="0.2">
      <c r="A66" s="10" t="s">
        <v>13</v>
      </c>
      <c r="B66" s="6"/>
      <c r="C66" s="19"/>
      <c r="D66" s="15"/>
      <c r="E66" s="7">
        <f t="shared" si="2"/>
        <v>0</v>
      </c>
    </row>
    <row r="67" spans="1:15" ht="36" customHeight="1" x14ac:dyDescent="0.2">
      <c r="A67" s="10" t="s">
        <v>14</v>
      </c>
      <c r="B67" s="6"/>
      <c r="C67" s="19"/>
      <c r="D67" s="15"/>
      <c r="E67" s="7">
        <f t="shared" si="2"/>
        <v>0</v>
      </c>
    </row>
    <row r="68" spans="1:15" ht="33" customHeight="1" x14ac:dyDescent="0.2">
      <c r="A68" s="5" t="s">
        <v>15</v>
      </c>
      <c r="B68" s="6"/>
      <c r="C68" s="19"/>
      <c r="D68" s="15"/>
      <c r="E68" s="7">
        <f t="shared" si="2"/>
        <v>0</v>
      </c>
    </row>
    <row r="69" spans="1:15" ht="33" customHeight="1" x14ac:dyDescent="0.2">
      <c r="A69" s="10" t="s">
        <v>16</v>
      </c>
      <c r="B69" s="6"/>
      <c r="C69" s="19"/>
      <c r="D69" s="15"/>
      <c r="E69" s="7">
        <f t="shared" si="2"/>
        <v>0</v>
      </c>
    </row>
    <row r="70" spans="1:15" ht="21" customHeight="1" x14ac:dyDescent="0.2">
      <c r="A70" s="10" t="s">
        <v>8</v>
      </c>
      <c r="B70" s="6"/>
      <c r="C70" s="19"/>
      <c r="D70" s="15"/>
      <c r="E70" s="7">
        <f t="shared" si="2"/>
        <v>0</v>
      </c>
    </row>
    <row r="71" spans="1:15" ht="33" customHeight="1" x14ac:dyDescent="0.2">
      <c r="A71" s="10" t="s">
        <v>94</v>
      </c>
      <c r="B71" s="6"/>
      <c r="C71" s="19"/>
      <c r="D71" s="15"/>
      <c r="E71" s="34">
        <v>0</v>
      </c>
    </row>
    <row r="72" spans="1:15" ht="30" customHeight="1" x14ac:dyDescent="0.2">
      <c r="A72" s="85" t="s">
        <v>1</v>
      </c>
      <c r="B72" s="85"/>
      <c r="C72" s="86"/>
      <c r="D72" s="87"/>
      <c r="E72" s="88">
        <f>SUM(E58:E70)</f>
        <v>0</v>
      </c>
    </row>
    <row r="73" spans="1:15" s="146" customFormat="1" ht="117.75" customHeight="1" x14ac:dyDescent="0.2">
      <c r="A73" s="147" t="s">
        <v>146</v>
      </c>
      <c r="B73" s="147" t="s">
        <v>129</v>
      </c>
      <c r="C73" s="143" t="s">
        <v>77</v>
      </c>
      <c r="D73" s="143" t="s">
        <v>10</v>
      </c>
      <c r="E73" s="144" t="s">
        <v>68</v>
      </c>
      <c r="F73" s="145"/>
      <c r="G73" s="145"/>
      <c r="H73" s="145"/>
      <c r="I73" s="145"/>
      <c r="J73" s="145"/>
      <c r="K73" s="145"/>
      <c r="L73" s="145"/>
      <c r="M73" s="145"/>
      <c r="N73" s="145"/>
      <c r="O73" s="145"/>
    </row>
    <row r="74" spans="1:15" ht="30" customHeight="1" x14ac:dyDescent="0.2">
      <c r="A74" s="83"/>
      <c r="B74" s="84"/>
      <c r="C74" s="77" t="s">
        <v>4</v>
      </c>
      <c r="D74" s="77" t="s">
        <v>5</v>
      </c>
      <c r="E74" s="78" t="s">
        <v>6</v>
      </c>
    </row>
    <row r="75" spans="1:15" ht="21" customHeight="1" x14ac:dyDescent="0.2">
      <c r="A75" s="5" t="s">
        <v>17</v>
      </c>
      <c r="B75" s="6"/>
      <c r="C75" s="19"/>
      <c r="D75" s="15"/>
      <c r="E75" s="7">
        <f>C75*D75</f>
        <v>0</v>
      </c>
    </row>
    <row r="76" spans="1:15" ht="21" customHeight="1" x14ac:dyDescent="0.2">
      <c r="A76" s="5" t="s">
        <v>18</v>
      </c>
      <c r="B76" s="6"/>
      <c r="C76" s="19"/>
      <c r="D76" s="15"/>
      <c r="E76" s="7">
        <f t="shared" ref="E76:E89" si="4">C76*D76</f>
        <v>0</v>
      </c>
    </row>
    <row r="77" spans="1:15" ht="33" customHeight="1" x14ac:dyDescent="0.2">
      <c r="A77" s="10" t="s">
        <v>19</v>
      </c>
      <c r="B77" s="6"/>
      <c r="C77" s="19"/>
      <c r="D77" s="15"/>
      <c r="E77" s="7">
        <f t="shared" si="4"/>
        <v>0</v>
      </c>
    </row>
    <row r="78" spans="1:15" ht="29.25" x14ac:dyDescent="0.2">
      <c r="A78" s="10" t="s">
        <v>20</v>
      </c>
      <c r="B78" s="6"/>
      <c r="C78" s="19"/>
      <c r="D78" s="15"/>
      <c r="E78" s="7">
        <f t="shared" si="4"/>
        <v>0</v>
      </c>
    </row>
    <row r="79" spans="1:15" ht="29.25" x14ac:dyDescent="0.2">
      <c r="A79" s="10" t="s">
        <v>21</v>
      </c>
      <c r="B79" s="6"/>
      <c r="C79" s="19"/>
      <c r="D79" s="15"/>
      <c r="E79" s="7">
        <f t="shared" si="4"/>
        <v>0</v>
      </c>
    </row>
    <row r="80" spans="1:15" ht="21" customHeight="1" x14ac:dyDescent="0.2">
      <c r="A80" s="10" t="s">
        <v>22</v>
      </c>
      <c r="B80" s="6"/>
      <c r="C80" s="19"/>
      <c r="D80" s="15"/>
      <c r="E80" s="7">
        <f t="shared" si="4"/>
        <v>0</v>
      </c>
    </row>
    <row r="81" spans="1:15" ht="33" customHeight="1" x14ac:dyDescent="0.2">
      <c r="A81" s="10" t="s">
        <v>23</v>
      </c>
      <c r="B81" s="6"/>
      <c r="C81" s="19"/>
      <c r="D81" s="15"/>
      <c r="E81" s="7">
        <f t="shared" si="4"/>
        <v>0</v>
      </c>
    </row>
    <row r="82" spans="1:15" ht="21" customHeight="1" x14ac:dyDescent="0.2">
      <c r="A82" s="10" t="s">
        <v>24</v>
      </c>
      <c r="B82" s="6"/>
      <c r="C82" s="19"/>
      <c r="D82" s="15"/>
      <c r="E82" s="7">
        <f t="shared" si="4"/>
        <v>0</v>
      </c>
    </row>
    <row r="83" spans="1:15" ht="33" customHeight="1" x14ac:dyDescent="0.2">
      <c r="A83" s="11" t="s">
        <v>25</v>
      </c>
      <c r="B83" s="6"/>
      <c r="C83" s="19"/>
      <c r="D83" s="15"/>
      <c r="E83" s="7">
        <f t="shared" si="4"/>
        <v>0</v>
      </c>
    </row>
    <row r="84" spans="1:15" ht="33" customHeight="1" x14ac:dyDescent="0.2">
      <c r="A84" s="10" t="s">
        <v>69</v>
      </c>
      <c r="B84" s="6"/>
      <c r="C84" s="19"/>
      <c r="D84" s="15"/>
      <c r="E84" s="7">
        <f t="shared" si="4"/>
        <v>0</v>
      </c>
    </row>
    <row r="85" spans="1:15" ht="30" customHeight="1" x14ac:dyDescent="0.2">
      <c r="A85" s="10" t="s">
        <v>26</v>
      </c>
      <c r="B85" s="6"/>
      <c r="C85" s="19"/>
      <c r="D85" s="15"/>
      <c r="E85" s="7">
        <f t="shared" si="4"/>
        <v>0</v>
      </c>
    </row>
    <row r="86" spans="1:15" ht="21" customHeight="1" x14ac:dyDescent="0.2">
      <c r="A86" s="10" t="s">
        <v>27</v>
      </c>
      <c r="B86" s="6"/>
      <c r="C86" s="19"/>
      <c r="D86" s="15"/>
      <c r="E86" s="7">
        <f t="shared" si="4"/>
        <v>0</v>
      </c>
    </row>
    <row r="87" spans="1:15" ht="33" customHeight="1" x14ac:dyDescent="0.2">
      <c r="A87" s="10" t="s">
        <v>28</v>
      </c>
      <c r="B87" s="6"/>
      <c r="C87" s="19"/>
      <c r="D87" s="15"/>
      <c r="E87" s="7">
        <f t="shared" si="4"/>
        <v>0</v>
      </c>
    </row>
    <row r="88" spans="1:15" ht="21" customHeight="1" x14ac:dyDescent="0.2">
      <c r="A88" s="10" t="s">
        <v>29</v>
      </c>
      <c r="B88" s="6"/>
      <c r="C88" s="19"/>
      <c r="D88" s="15"/>
      <c r="E88" s="7">
        <f t="shared" si="4"/>
        <v>0</v>
      </c>
    </row>
    <row r="89" spans="1:15" ht="21" customHeight="1" x14ac:dyDescent="0.2">
      <c r="A89" s="10" t="s">
        <v>70</v>
      </c>
      <c r="B89" s="6"/>
      <c r="C89" s="19"/>
      <c r="D89" s="15"/>
      <c r="E89" s="7">
        <f t="shared" si="4"/>
        <v>0</v>
      </c>
    </row>
    <row r="90" spans="1:15" ht="30" customHeight="1" x14ac:dyDescent="0.2">
      <c r="A90" s="85" t="s">
        <v>2</v>
      </c>
      <c r="B90" s="85"/>
      <c r="C90" s="86"/>
      <c r="D90" s="87"/>
      <c r="E90" s="88">
        <f>SUM(E75:E89)</f>
        <v>0</v>
      </c>
    </row>
    <row r="91" spans="1:15" s="118" customFormat="1" ht="12.75" customHeight="1" thickBot="1" x14ac:dyDescent="0.25">
      <c r="A91" s="21"/>
      <c r="B91" s="104"/>
      <c r="C91" s="116"/>
      <c r="D91" s="116"/>
      <c r="E91" s="116"/>
      <c r="F91" s="117"/>
      <c r="G91" s="117"/>
      <c r="H91" s="117"/>
      <c r="I91" s="117"/>
      <c r="J91" s="117"/>
      <c r="K91" s="117"/>
      <c r="L91" s="117"/>
      <c r="M91" s="117"/>
      <c r="N91" s="117"/>
      <c r="O91" s="117"/>
    </row>
    <row r="92" spans="1:15" ht="45.75" customHeight="1" x14ac:dyDescent="0.2">
      <c r="A92" s="208" t="s">
        <v>159</v>
      </c>
      <c r="B92" s="209"/>
      <c r="C92" s="119"/>
      <c r="D92" s="116"/>
      <c r="E92" s="120"/>
    </row>
    <row r="93" spans="1:15" ht="30" customHeight="1" x14ac:dyDescent="0.2">
      <c r="A93" s="89" t="s">
        <v>72</v>
      </c>
      <c r="B93" s="90">
        <f>E90+E72+E54</f>
        <v>0</v>
      </c>
      <c r="C93" s="119"/>
      <c r="D93" s="116"/>
      <c r="E93" s="120"/>
    </row>
    <row r="94" spans="1:15" ht="12.75" customHeight="1" x14ac:dyDescent="0.2">
      <c r="A94" s="59" t="s">
        <v>125</v>
      </c>
      <c r="B94" s="60">
        <v>7.0000000000000007E-2</v>
      </c>
      <c r="C94" s="119"/>
      <c r="D94" s="116"/>
      <c r="E94" s="120"/>
    </row>
    <row r="95" spans="1:15" s="123" customFormat="1" ht="30" customHeight="1" x14ac:dyDescent="0.25">
      <c r="A95" s="89" t="s">
        <v>3</v>
      </c>
      <c r="B95" s="91">
        <f>IF(B94&gt;0.1,"Le taux de majoration pour frais de gestion est plafonné à 10 %",E54*B94)</f>
        <v>0</v>
      </c>
      <c r="C95" s="121"/>
      <c r="D95" s="121"/>
      <c r="E95" s="121"/>
      <c r="F95" s="122"/>
      <c r="G95" s="122"/>
      <c r="H95" s="122"/>
      <c r="I95" s="122"/>
      <c r="J95" s="122"/>
      <c r="K95" s="122"/>
      <c r="L95" s="122"/>
      <c r="M95" s="122"/>
      <c r="N95" s="122"/>
      <c r="O95" s="122"/>
    </row>
    <row r="96" spans="1:15" ht="12.75" customHeight="1" x14ac:dyDescent="0.2">
      <c r="A96" s="124"/>
      <c r="B96" s="125"/>
      <c r="C96" s="119"/>
      <c r="D96" s="116"/>
      <c r="E96" s="120"/>
    </row>
    <row r="97" spans="1:5" s="126" customFormat="1" ht="30" customHeight="1" x14ac:dyDescent="0.25">
      <c r="A97" s="89" t="s">
        <v>122</v>
      </c>
      <c r="B97" s="91">
        <f>B93+B95</f>
        <v>0</v>
      </c>
      <c r="C97" s="121"/>
    </row>
    <row r="98" spans="1:5" ht="15.75" thickBot="1" x14ac:dyDescent="0.3">
      <c r="A98" s="51"/>
      <c r="B98" s="52"/>
      <c r="C98" s="13"/>
    </row>
    <row r="99" spans="1:5" ht="15" x14ac:dyDescent="0.25">
      <c r="A99" s="26"/>
      <c r="B99" s="12"/>
      <c r="C99" s="13"/>
    </row>
    <row r="100" spans="1:5" s="117" customFormat="1" ht="30" customHeight="1" x14ac:dyDescent="0.2">
      <c r="A100" s="76" t="s">
        <v>73</v>
      </c>
      <c r="B100" s="86">
        <f>C54</f>
        <v>0</v>
      </c>
      <c r="C100" s="119"/>
    </row>
    <row r="101" spans="1:5" x14ac:dyDescent="0.2">
      <c r="A101" s="127"/>
    </row>
    <row r="102" spans="1:5" ht="30" customHeight="1" x14ac:dyDescent="0.2">
      <c r="A102" s="76" t="s">
        <v>74</v>
      </c>
      <c r="B102" s="85">
        <f>B100/12</f>
        <v>0</v>
      </c>
      <c r="C102" s="128"/>
      <c r="D102" s="129"/>
      <c r="E102" s="128"/>
    </row>
    <row r="105" spans="1:5" ht="30" x14ac:dyDescent="0.25">
      <c r="A105" s="92" t="s">
        <v>49</v>
      </c>
      <c r="B105" s="93" t="str">
        <f>IF(B97=0,"",E54/B97)</f>
        <v/>
      </c>
    </row>
    <row r="108" spans="1:5" ht="30" customHeight="1" x14ac:dyDescent="0.2">
      <c r="A108" s="76" t="s">
        <v>50</v>
      </c>
      <c r="B108" s="86" t="str">
        <f>IF(B97=0,"",B97/B6)</f>
        <v/>
      </c>
    </row>
    <row r="109" spans="1:5" ht="9" customHeight="1" x14ac:dyDescent="0.2"/>
    <row r="110" spans="1:5" ht="9" customHeight="1" x14ac:dyDescent="0.2"/>
    <row r="111" spans="1:5" ht="9" customHeight="1" x14ac:dyDescent="0.2"/>
    <row r="112" spans="1:5" ht="9" customHeight="1" x14ac:dyDescent="0.2"/>
    <row r="113" spans="1:15" ht="34.5" customHeight="1" thickBot="1" x14ac:dyDescent="0.25">
      <c r="A113" s="202" t="s">
        <v>117</v>
      </c>
      <c r="B113" s="203"/>
      <c r="C113" s="203"/>
      <c r="D113" s="203"/>
      <c r="E113" s="204"/>
    </row>
    <row r="114" spans="1:15" s="146" customFormat="1" ht="41.25" customHeight="1" x14ac:dyDescent="0.2">
      <c r="A114" s="218" t="s">
        <v>118</v>
      </c>
      <c r="B114" s="224" t="s">
        <v>131</v>
      </c>
      <c r="C114" s="224" t="s">
        <v>119</v>
      </c>
      <c r="D114" s="214" t="s">
        <v>120</v>
      </c>
      <c r="E114" s="215"/>
      <c r="F114" s="145"/>
      <c r="G114" s="145"/>
      <c r="H114" s="145"/>
      <c r="I114" s="145"/>
      <c r="J114" s="145"/>
      <c r="K114" s="145"/>
      <c r="L114" s="145"/>
      <c r="M114" s="145"/>
      <c r="N114" s="145"/>
      <c r="O114" s="145"/>
    </row>
    <row r="115" spans="1:15" s="146" customFormat="1" ht="15" hidden="1" customHeight="1" x14ac:dyDescent="0.2">
      <c r="A115" s="219"/>
      <c r="B115" s="225"/>
      <c r="C115" s="225"/>
      <c r="D115" s="216"/>
      <c r="E115" s="217"/>
      <c r="F115" s="145"/>
      <c r="G115" s="145"/>
      <c r="H115" s="145"/>
      <c r="I115" s="145"/>
      <c r="J115" s="145"/>
      <c r="K115" s="145"/>
      <c r="L115" s="145"/>
      <c r="M115" s="145"/>
      <c r="N115" s="145"/>
      <c r="O115" s="145"/>
    </row>
    <row r="116" spans="1:15" s="146" customFormat="1" ht="15" x14ac:dyDescent="0.2">
      <c r="A116" s="219"/>
      <c r="B116" s="225"/>
      <c r="C116" s="225"/>
      <c r="D116" s="210" t="s">
        <v>115</v>
      </c>
      <c r="E116" s="212" t="s">
        <v>116</v>
      </c>
      <c r="F116" s="145"/>
      <c r="G116" s="145"/>
      <c r="H116" s="145"/>
      <c r="I116" s="145"/>
      <c r="J116" s="145"/>
      <c r="K116" s="145"/>
      <c r="L116" s="145"/>
      <c r="M116" s="145"/>
      <c r="N116" s="145"/>
      <c r="O116" s="145"/>
    </row>
    <row r="117" spans="1:15" s="146" customFormat="1" ht="21" customHeight="1" thickBot="1" x14ac:dyDescent="0.25">
      <c r="A117" s="220"/>
      <c r="B117" s="225"/>
      <c r="C117" s="225"/>
      <c r="D117" s="211"/>
      <c r="E117" s="213"/>
      <c r="F117" s="145"/>
      <c r="G117" s="145"/>
      <c r="H117" s="145"/>
      <c r="I117" s="145"/>
      <c r="J117" s="145"/>
      <c r="K117" s="145"/>
      <c r="L117" s="145"/>
      <c r="M117" s="145"/>
      <c r="N117" s="145"/>
      <c r="O117" s="145"/>
    </row>
    <row r="118" spans="1:15" s="152" customFormat="1" ht="25.5" customHeight="1" x14ac:dyDescent="0.25">
      <c r="A118" s="205"/>
      <c r="B118" s="221"/>
      <c r="C118" s="148" t="s">
        <v>59</v>
      </c>
      <c r="D118" s="151"/>
      <c r="E118" s="151"/>
      <c r="F118" s="111"/>
      <c r="G118" s="111"/>
      <c r="H118" s="111"/>
      <c r="I118" s="111"/>
      <c r="J118" s="111"/>
      <c r="K118" s="111"/>
      <c r="L118" s="111"/>
      <c r="M118" s="111"/>
      <c r="N118" s="111"/>
      <c r="O118" s="111"/>
    </row>
    <row r="119" spans="1:15" s="152" customFormat="1" ht="25.5" customHeight="1" x14ac:dyDescent="0.25">
      <c r="A119" s="206"/>
      <c r="B119" s="222"/>
      <c r="C119" s="149" t="s">
        <v>60</v>
      </c>
      <c r="D119" s="153"/>
      <c r="E119" s="153"/>
      <c r="F119" s="111"/>
      <c r="G119" s="111"/>
      <c r="H119" s="111"/>
      <c r="I119" s="111"/>
      <c r="J119" s="111"/>
      <c r="K119" s="111"/>
      <c r="L119" s="111"/>
      <c r="M119" s="111"/>
      <c r="N119" s="111"/>
      <c r="O119" s="111"/>
    </row>
    <row r="120" spans="1:15" s="152" customFormat="1" ht="25.5" customHeight="1" x14ac:dyDescent="0.25">
      <c r="A120" s="206"/>
      <c r="B120" s="222"/>
      <c r="C120" s="149" t="s">
        <v>71</v>
      </c>
      <c r="D120" s="153"/>
      <c r="E120" s="153"/>
      <c r="F120" s="111"/>
      <c r="G120" s="111"/>
      <c r="H120" s="111"/>
      <c r="I120" s="111"/>
      <c r="J120" s="111"/>
      <c r="K120" s="111"/>
      <c r="L120" s="111"/>
      <c r="M120" s="111"/>
      <c r="N120" s="111"/>
      <c r="O120" s="111"/>
    </row>
    <row r="121" spans="1:15" s="152" customFormat="1" ht="25.5" customHeight="1" thickBot="1" x14ac:dyDescent="0.3">
      <c r="A121" s="207"/>
      <c r="B121" s="223"/>
      <c r="C121" s="150" t="s">
        <v>61</v>
      </c>
      <c r="D121" s="154"/>
      <c r="E121" s="154"/>
      <c r="F121" s="111"/>
      <c r="G121" s="111"/>
      <c r="H121" s="111"/>
      <c r="I121" s="111"/>
      <c r="J121" s="111"/>
      <c r="K121" s="111"/>
      <c r="L121" s="111"/>
      <c r="M121" s="111"/>
      <c r="N121" s="111"/>
      <c r="O121" s="111"/>
    </row>
    <row r="122" spans="1:15" s="152" customFormat="1" ht="25.5" customHeight="1" x14ac:dyDescent="0.25">
      <c r="A122" s="205"/>
      <c r="B122" s="221"/>
      <c r="C122" s="148" t="s">
        <v>59</v>
      </c>
      <c r="D122" s="151"/>
      <c r="E122" s="151"/>
      <c r="F122" s="111"/>
      <c r="G122" s="111"/>
      <c r="H122" s="111"/>
      <c r="I122" s="111"/>
      <c r="J122" s="111"/>
      <c r="K122" s="111"/>
      <c r="L122" s="111"/>
      <c r="M122" s="111"/>
      <c r="N122" s="111"/>
      <c r="O122" s="111"/>
    </row>
    <row r="123" spans="1:15" s="152" customFormat="1" ht="25.5" customHeight="1" x14ac:dyDescent="0.25">
      <c r="A123" s="206"/>
      <c r="B123" s="222"/>
      <c r="C123" s="149" t="s">
        <v>60</v>
      </c>
      <c r="D123" s="153"/>
      <c r="E123" s="153"/>
      <c r="F123" s="111"/>
      <c r="G123" s="111"/>
      <c r="H123" s="111"/>
      <c r="I123" s="111"/>
      <c r="J123" s="111"/>
      <c r="K123" s="111"/>
      <c r="L123" s="111"/>
      <c r="M123" s="111"/>
      <c r="N123" s="111"/>
      <c r="O123" s="111"/>
    </row>
    <row r="124" spans="1:15" s="152" customFormat="1" ht="25.5" customHeight="1" x14ac:dyDescent="0.25">
      <c r="A124" s="206"/>
      <c r="B124" s="222"/>
      <c r="C124" s="149" t="s">
        <v>71</v>
      </c>
      <c r="D124" s="153"/>
      <c r="E124" s="153"/>
      <c r="F124" s="111"/>
      <c r="G124" s="111"/>
      <c r="H124" s="111"/>
      <c r="I124" s="111"/>
      <c r="J124" s="111"/>
      <c r="K124" s="111"/>
      <c r="L124" s="111"/>
      <c r="M124" s="111"/>
      <c r="N124" s="111"/>
      <c r="O124" s="111"/>
    </row>
    <row r="125" spans="1:15" s="152" customFormat="1" ht="25.5" customHeight="1" thickBot="1" x14ac:dyDescent="0.3">
      <c r="A125" s="207"/>
      <c r="B125" s="223"/>
      <c r="C125" s="150" t="s">
        <v>61</v>
      </c>
      <c r="D125" s="154"/>
      <c r="E125" s="154"/>
      <c r="F125" s="111"/>
      <c r="G125" s="111"/>
      <c r="H125" s="111"/>
      <c r="I125" s="111"/>
      <c r="J125" s="111"/>
      <c r="K125" s="111"/>
      <c r="L125" s="111"/>
      <c r="M125" s="111"/>
      <c r="N125" s="111"/>
      <c r="O125" s="111"/>
    </row>
    <row r="126" spans="1:15" s="152" customFormat="1" ht="25.5" customHeight="1" x14ac:dyDescent="0.25">
      <c r="A126" s="205"/>
      <c r="B126" s="221"/>
      <c r="C126" s="148" t="s">
        <v>59</v>
      </c>
      <c r="D126" s="151"/>
      <c r="E126" s="151"/>
      <c r="F126" s="111"/>
      <c r="G126" s="111"/>
      <c r="H126" s="111"/>
      <c r="I126" s="111"/>
      <c r="J126" s="111"/>
      <c r="K126" s="111"/>
      <c r="L126" s="111"/>
      <c r="M126" s="111"/>
      <c r="N126" s="111"/>
      <c r="O126" s="111"/>
    </row>
    <row r="127" spans="1:15" s="152" customFormat="1" ht="25.5" customHeight="1" x14ac:dyDescent="0.25">
      <c r="A127" s="206"/>
      <c r="B127" s="222"/>
      <c r="C127" s="149" t="s">
        <v>60</v>
      </c>
      <c r="D127" s="153"/>
      <c r="E127" s="153"/>
      <c r="F127" s="111"/>
      <c r="G127" s="111"/>
      <c r="H127" s="111"/>
      <c r="I127" s="111"/>
      <c r="J127" s="111"/>
      <c r="K127" s="111"/>
      <c r="L127" s="111"/>
      <c r="M127" s="111"/>
      <c r="N127" s="111"/>
      <c r="O127" s="111"/>
    </row>
    <row r="128" spans="1:15" s="152" customFormat="1" ht="25.5" customHeight="1" x14ac:dyDescent="0.25">
      <c r="A128" s="206"/>
      <c r="B128" s="222"/>
      <c r="C128" s="149" t="s">
        <v>71</v>
      </c>
      <c r="D128" s="153"/>
      <c r="E128" s="153"/>
      <c r="F128" s="111"/>
      <c r="G128" s="111"/>
      <c r="H128" s="111"/>
      <c r="I128" s="111"/>
      <c r="J128" s="111"/>
      <c r="K128" s="111"/>
      <c r="L128" s="111"/>
      <c r="M128" s="111"/>
      <c r="N128" s="111"/>
      <c r="O128" s="111"/>
    </row>
    <row r="129" spans="1:15" s="152" customFormat="1" ht="25.5" customHeight="1" thickBot="1" x14ac:dyDescent="0.3">
      <c r="A129" s="207"/>
      <c r="B129" s="223"/>
      <c r="C129" s="150" t="s">
        <v>61</v>
      </c>
      <c r="D129" s="154"/>
      <c r="E129" s="154"/>
      <c r="F129" s="111"/>
      <c r="G129" s="111"/>
      <c r="H129" s="111"/>
      <c r="I129" s="111"/>
      <c r="J129" s="111"/>
      <c r="K129" s="111"/>
      <c r="L129" s="111"/>
      <c r="M129" s="111"/>
      <c r="N129" s="111"/>
      <c r="O129" s="111"/>
    </row>
    <row r="130" spans="1:15" ht="27.75" customHeight="1" x14ac:dyDescent="0.2">
      <c r="A130" s="130"/>
      <c r="B130" s="101"/>
      <c r="C130" s="94" t="s">
        <v>123</v>
      </c>
      <c r="D130" s="95">
        <f>SUM(D118:D129)</f>
        <v>0</v>
      </c>
      <c r="E130" s="156"/>
    </row>
    <row r="131" spans="1:15" ht="30" x14ac:dyDescent="0.2">
      <c r="A131" s="131"/>
      <c r="B131" s="132"/>
      <c r="C131" s="94" t="s">
        <v>126</v>
      </c>
      <c r="D131" s="156"/>
      <c r="E131" s="95">
        <f>SUM(E118:E129)</f>
        <v>0</v>
      </c>
    </row>
    <row r="132" spans="1:15" ht="15.75" thickBot="1" x14ac:dyDescent="0.25">
      <c r="A132" s="101"/>
      <c r="B132" s="101"/>
      <c r="C132" s="53"/>
      <c r="D132" s="133"/>
      <c r="E132" s="54"/>
    </row>
    <row r="133" spans="1:15" ht="15" x14ac:dyDescent="0.2">
      <c r="A133" s="134"/>
      <c r="B133" s="155" t="s">
        <v>121</v>
      </c>
      <c r="C133" s="53"/>
      <c r="D133" s="133"/>
      <c r="E133" s="54"/>
    </row>
    <row r="134" spans="1:15" ht="20.25" customHeight="1" x14ac:dyDescent="0.2">
      <c r="A134" s="55" t="s">
        <v>122</v>
      </c>
      <c r="B134" s="56">
        <f>B97</f>
        <v>0</v>
      </c>
      <c r="C134" s="18"/>
      <c r="D134" s="13"/>
    </row>
    <row r="135" spans="1:15" ht="20.25" customHeight="1" x14ac:dyDescent="0.2">
      <c r="A135" s="55" t="s">
        <v>123</v>
      </c>
      <c r="B135" s="56">
        <f>D130</f>
        <v>0</v>
      </c>
      <c r="C135" s="18"/>
      <c r="D135" s="13"/>
    </row>
    <row r="136" spans="1:15" ht="20.25" customHeight="1" thickBot="1" x14ac:dyDescent="0.25">
      <c r="A136" s="57" t="s">
        <v>124</v>
      </c>
      <c r="B136" s="58">
        <f>B134+B135</f>
        <v>0</v>
      </c>
    </row>
    <row r="147" spans="3:5" s="101" customFormat="1" x14ac:dyDescent="0.2">
      <c r="C147" s="135"/>
      <c r="D147" s="136"/>
      <c r="E147" s="135"/>
    </row>
    <row r="148" spans="3:5" s="101" customFormat="1" x14ac:dyDescent="0.2">
      <c r="C148" s="135"/>
      <c r="D148" s="136"/>
      <c r="E148" s="135"/>
    </row>
    <row r="149" spans="3:5" s="101" customFormat="1" x14ac:dyDescent="0.2">
      <c r="C149" s="135"/>
      <c r="D149" s="136"/>
      <c r="E149" s="135"/>
    </row>
    <row r="150" spans="3:5" s="101" customFormat="1" x14ac:dyDescent="0.2">
      <c r="C150" s="135"/>
      <c r="D150" s="136"/>
      <c r="E150" s="135"/>
    </row>
    <row r="151" spans="3:5" s="101" customFormat="1" x14ac:dyDescent="0.2">
      <c r="C151" s="135"/>
      <c r="D151" s="136"/>
      <c r="E151" s="135"/>
    </row>
    <row r="152" spans="3:5" s="101" customFormat="1" x14ac:dyDescent="0.2">
      <c r="C152" s="135"/>
      <c r="D152" s="136"/>
      <c r="E152" s="135"/>
    </row>
    <row r="153" spans="3:5" s="101" customFormat="1" x14ac:dyDescent="0.2">
      <c r="C153" s="135"/>
      <c r="D153" s="136"/>
      <c r="E153" s="135"/>
    </row>
    <row r="154" spans="3:5" s="101" customFormat="1" x14ac:dyDescent="0.2">
      <c r="C154" s="135"/>
      <c r="D154" s="136"/>
      <c r="E154" s="135"/>
    </row>
    <row r="155" spans="3:5" s="101" customFormat="1" x14ac:dyDescent="0.2">
      <c r="C155" s="135"/>
      <c r="D155" s="136"/>
      <c r="E155" s="135"/>
    </row>
    <row r="156" spans="3:5" s="101" customFormat="1" x14ac:dyDescent="0.2">
      <c r="C156" s="135"/>
      <c r="D156" s="136"/>
      <c r="E156" s="135"/>
    </row>
    <row r="157" spans="3:5" s="101" customFormat="1" x14ac:dyDescent="0.2">
      <c r="C157" s="135"/>
      <c r="D157" s="136"/>
      <c r="E157" s="135"/>
    </row>
    <row r="158" spans="3:5" s="101" customFormat="1" x14ac:dyDescent="0.2">
      <c r="C158" s="135"/>
      <c r="D158" s="136"/>
      <c r="E158" s="135"/>
    </row>
    <row r="159" spans="3:5" s="101" customFormat="1" x14ac:dyDescent="0.2">
      <c r="C159" s="135"/>
      <c r="D159" s="136"/>
      <c r="E159" s="135"/>
    </row>
    <row r="160" spans="3:5" s="101" customFormat="1" x14ac:dyDescent="0.2">
      <c r="C160" s="135"/>
      <c r="D160" s="136"/>
      <c r="E160" s="135"/>
    </row>
    <row r="161" spans="3:5" s="101" customFormat="1" x14ac:dyDescent="0.2">
      <c r="C161" s="135"/>
      <c r="D161" s="136"/>
      <c r="E161" s="135"/>
    </row>
    <row r="162" spans="3:5" s="101" customFormat="1" x14ac:dyDescent="0.2">
      <c r="C162" s="135"/>
      <c r="D162" s="136"/>
      <c r="E162" s="135"/>
    </row>
    <row r="163" spans="3:5" s="101" customFormat="1" x14ac:dyDescent="0.2">
      <c r="C163" s="135"/>
      <c r="D163" s="136"/>
      <c r="E163" s="135"/>
    </row>
    <row r="164" spans="3:5" s="101" customFormat="1" x14ac:dyDescent="0.2">
      <c r="C164" s="135"/>
      <c r="D164" s="136"/>
      <c r="E164" s="135"/>
    </row>
    <row r="165" spans="3:5" s="101" customFormat="1" x14ac:dyDescent="0.2">
      <c r="C165" s="135"/>
      <c r="D165" s="136"/>
      <c r="E165" s="135"/>
    </row>
    <row r="166" spans="3:5" s="101" customFormat="1" x14ac:dyDescent="0.2">
      <c r="C166" s="135"/>
      <c r="D166" s="136"/>
      <c r="E166" s="135"/>
    </row>
    <row r="167" spans="3:5" s="101" customFormat="1" x14ac:dyDescent="0.2">
      <c r="C167" s="135"/>
      <c r="D167" s="136"/>
      <c r="E167" s="135"/>
    </row>
    <row r="168" spans="3:5" s="101" customFormat="1" x14ac:dyDescent="0.2">
      <c r="C168" s="135"/>
      <c r="D168" s="136"/>
      <c r="E168" s="135"/>
    </row>
    <row r="169" spans="3:5" s="101" customFormat="1" x14ac:dyDescent="0.2">
      <c r="C169" s="135"/>
      <c r="D169" s="136"/>
      <c r="E169" s="135"/>
    </row>
    <row r="170" spans="3:5" s="101" customFormat="1" x14ac:dyDescent="0.2">
      <c r="C170" s="135"/>
      <c r="D170" s="136"/>
      <c r="E170" s="135"/>
    </row>
    <row r="171" spans="3:5" s="101" customFormat="1" x14ac:dyDescent="0.2">
      <c r="C171" s="135"/>
      <c r="D171" s="136"/>
      <c r="E171" s="135"/>
    </row>
    <row r="172" spans="3:5" s="101" customFormat="1" x14ac:dyDescent="0.2">
      <c r="C172" s="135"/>
      <c r="D172" s="136"/>
      <c r="E172" s="135"/>
    </row>
    <row r="173" spans="3:5" s="101" customFormat="1" x14ac:dyDescent="0.2">
      <c r="C173" s="135"/>
      <c r="D173" s="136"/>
      <c r="E173" s="135"/>
    </row>
    <row r="174" spans="3:5" s="101" customFormat="1" x14ac:dyDescent="0.2">
      <c r="C174" s="135"/>
      <c r="D174" s="136"/>
      <c r="E174" s="135"/>
    </row>
    <row r="175" spans="3:5" s="101" customFormat="1" x14ac:dyDescent="0.2">
      <c r="C175" s="135"/>
      <c r="D175" s="136"/>
      <c r="E175" s="135"/>
    </row>
    <row r="176" spans="3:5" s="101" customFormat="1" x14ac:dyDescent="0.2">
      <c r="C176" s="135"/>
      <c r="D176" s="136"/>
      <c r="E176" s="135"/>
    </row>
    <row r="177" spans="3:5" s="101" customFormat="1" x14ac:dyDescent="0.2">
      <c r="C177" s="135"/>
      <c r="D177" s="136"/>
      <c r="E177" s="135"/>
    </row>
    <row r="178" spans="3:5" s="101" customFormat="1" x14ac:dyDescent="0.2">
      <c r="C178" s="135"/>
      <c r="D178" s="136"/>
      <c r="E178" s="135"/>
    </row>
    <row r="179" spans="3:5" s="101" customFormat="1" x14ac:dyDescent="0.2">
      <c r="C179" s="135"/>
      <c r="D179" s="136"/>
      <c r="E179" s="135"/>
    </row>
    <row r="180" spans="3:5" s="101" customFormat="1" x14ac:dyDescent="0.2">
      <c r="C180" s="135"/>
      <c r="D180" s="136"/>
      <c r="E180" s="135"/>
    </row>
    <row r="181" spans="3:5" s="101" customFormat="1" x14ac:dyDescent="0.2">
      <c r="C181" s="135"/>
      <c r="D181" s="136"/>
      <c r="E181" s="135"/>
    </row>
    <row r="182" spans="3:5" s="101" customFormat="1" x14ac:dyDescent="0.2">
      <c r="C182" s="135"/>
      <c r="D182" s="136"/>
      <c r="E182" s="135"/>
    </row>
    <row r="183" spans="3:5" s="101" customFormat="1" x14ac:dyDescent="0.2">
      <c r="C183" s="135"/>
      <c r="D183" s="136"/>
      <c r="E183" s="135"/>
    </row>
    <row r="184" spans="3:5" s="101" customFormat="1" x14ac:dyDescent="0.2">
      <c r="C184" s="135"/>
      <c r="D184" s="136"/>
      <c r="E184" s="135"/>
    </row>
    <row r="185" spans="3:5" s="101" customFormat="1" x14ac:dyDescent="0.2">
      <c r="C185" s="135"/>
      <c r="D185" s="136"/>
      <c r="E185" s="135"/>
    </row>
    <row r="186" spans="3:5" s="101" customFormat="1" x14ac:dyDescent="0.2">
      <c r="C186" s="135"/>
      <c r="D186" s="136"/>
      <c r="E186" s="135"/>
    </row>
    <row r="187" spans="3:5" s="101" customFormat="1" x14ac:dyDescent="0.2">
      <c r="C187" s="135"/>
      <c r="D187" s="136"/>
      <c r="E187" s="135"/>
    </row>
    <row r="188" spans="3:5" s="101" customFormat="1" x14ac:dyDescent="0.2">
      <c r="C188" s="135"/>
      <c r="D188" s="136"/>
      <c r="E188" s="135"/>
    </row>
    <row r="189" spans="3:5" s="101" customFormat="1" x14ac:dyDescent="0.2">
      <c r="C189" s="135"/>
      <c r="D189" s="136"/>
      <c r="E189" s="135"/>
    </row>
    <row r="190" spans="3:5" s="101" customFormat="1" x14ac:dyDescent="0.2">
      <c r="C190" s="135"/>
      <c r="D190" s="136"/>
      <c r="E190" s="135"/>
    </row>
    <row r="191" spans="3:5" s="101" customFormat="1" x14ac:dyDescent="0.2">
      <c r="C191" s="135"/>
      <c r="D191" s="136"/>
      <c r="E191" s="135"/>
    </row>
    <row r="192" spans="3:5" s="101" customFormat="1" x14ac:dyDescent="0.2">
      <c r="C192" s="135"/>
      <c r="D192" s="136"/>
      <c r="E192" s="135"/>
    </row>
    <row r="193" spans="3:5" s="101" customFormat="1" x14ac:dyDescent="0.2">
      <c r="C193" s="135"/>
      <c r="D193" s="136"/>
      <c r="E193" s="135"/>
    </row>
    <row r="194" spans="3:5" s="101" customFormat="1" x14ac:dyDescent="0.2">
      <c r="C194" s="135"/>
      <c r="D194" s="136"/>
      <c r="E194" s="135"/>
    </row>
    <row r="195" spans="3:5" s="101" customFormat="1" x14ac:dyDescent="0.2">
      <c r="C195" s="135"/>
      <c r="D195" s="136"/>
      <c r="E195" s="135"/>
    </row>
    <row r="196" spans="3:5" s="101" customFormat="1" x14ac:dyDescent="0.2">
      <c r="C196" s="135"/>
      <c r="D196" s="136"/>
      <c r="E196" s="135"/>
    </row>
    <row r="197" spans="3:5" s="101" customFormat="1" x14ac:dyDescent="0.2">
      <c r="C197" s="135"/>
      <c r="D197" s="136"/>
      <c r="E197" s="135"/>
    </row>
    <row r="198" spans="3:5" s="101" customFormat="1" x14ac:dyDescent="0.2">
      <c r="C198" s="135"/>
      <c r="D198" s="136"/>
      <c r="E198" s="135"/>
    </row>
    <row r="199" spans="3:5" s="101" customFormat="1" x14ac:dyDescent="0.2">
      <c r="C199" s="135"/>
      <c r="D199" s="136"/>
      <c r="E199" s="135"/>
    </row>
    <row r="200" spans="3:5" s="101" customFormat="1" x14ac:dyDescent="0.2">
      <c r="C200" s="135"/>
      <c r="D200" s="136"/>
      <c r="E200" s="135"/>
    </row>
    <row r="201" spans="3:5" s="101" customFormat="1" x14ac:dyDescent="0.2">
      <c r="C201" s="135"/>
      <c r="D201" s="136"/>
      <c r="E201" s="135"/>
    </row>
    <row r="202" spans="3:5" s="101" customFormat="1" x14ac:dyDescent="0.2">
      <c r="C202" s="135"/>
      <c r="D202" s="136"/>
      <c r="E202" s="135"/>
    </row>
    <row r="203" spans="3:5" s="101" customFormat="1" x14ac:dyDescent="0.2">
      <c r="C203" s="135"/>
      <c r="D203" s="136"/>
      <c r="E203" s="135"/>
    </row>
    <row r="204" spans="3:5" s="101" customFormat="1" x14ac:dyDescent="0.2">
      <c r="C204" s="135"/>
      <c r="D204" s="136"/>
      <c r="E204" s="135"/>
    </row>
    <row r="205" spans="3:5" s="101" customFormat="1" x14ac:dyDescent="0.2">
      <c r="C205" s="135"/>
      <c r="D205" s="136"/>
      <c r="E205" s="135"/>
    </row>
    <row r="206" spans="3:5" s="101" customFormat="1" x14ac:dyDescent="0.2">
      <c r="C206" s="135"/>
      <c r="D206" s="136"/>
      <c r="E206" s="135"/>
    </row>
    <row r="207" spans="3:5" s="101" customFormat="1" x14ac:dyDescent="0.2">
      <c r="C207" s="135"/>
      <c r="D207" s="136"/>
      <c r="E207" s="135"/>
    </row>
    <row r="208" spans="3:5" s="101" customFormat="1" x14ac:dyDescent="0.2">
      <c r="C208" s="135"/>
      <c r="D208" s="136"/>
      <c r="E208" s="135"/>
    </row>
    <row r="209" spans="3:5" s="101" customFormat="1" x14ac:dyDescent="0.2">
      <c r="C209" s="135"/>
      <c r="D209" s="136"/>
      <c r="E209" s="135"/>
    </row>
    <row r="210" spans="3:5" s="101" customFormat="1" x14ac:dyDescent="0.2">
      <c r="C210" s="135"/>
      <c r="D210" s="136"/>
      <c r="E210" s="135"/>
    </row>
    <row r="211" spans="3:5" s="101" customFormat="1" x14ac:dyDescent="0.2">
      <c r="C211" s="135"/>
      <c r="D211" s="136"/>
      <c r="E211" s="135"/>
    </row>
    <row r="212" spans="3:5" s="101" customFormat="1" x14ac:dyDescent="0.2">
      <c r="C212" s="135"/>
      <c r="D212" s="136"/>
      <c r="E212" s="135"/>
    </row>
    <row r="213" spans="3:5" s="101" customFormat="1" x14ac:dyDescent="0.2">
      <c r="C213" s="135"/>
      <c r="D213" s="136"/>
      <c r="E213" s="135"/>
    </row>
    <row r="214" spans="3:5" s="101" customFormat="1" x14ac:dyDescent="0.2">
      <c r="C214" s="135"/>
      <c r="D214" s="136"/>
      <c r="E214" s="135"/>
    </row>
    <row r="215" spans="3:5" s="101" customFormat="1" x14ac:dyDescent="0.2">
      <c r="C215" s="135"/>
      <c r="D215" s="136"/>
      <c r="E215" s="135"/>
    </row>
    <row r="216" spans="3:5" s="101" customFormat="1" x14ac:dyDescent="0.2">
      <c r="C216" s="135"/>
      <c r="D216" s="136"/>
      <c r="E216" s="135"/>
    </row>
    <row r="217" spans="3:5" s="101" customFormat="1" x14ac:dyDescent="0.2">
      <c r="C217" s="135"/>
      <c r="D217" s="136"/>
      <c r="E217" s="135"/>
    </row>
    <row r="218" spans="3:5" s="101" customFormat="1" x14ac:dyDescent="0.2">
      <c r="C218" s="135"/>
      <c r="D218" s="136"/>
      <c r="E218" s="135"/>
    </row>
    <row r="219" spans="3:5" s="101" customFormat="1" x14ac:dyDescent="0.2">
      <c r="C219" s="135"/>
      <c r="D219" s="136"/>
      <c r="E219" s="135"/>
    </row>
    <row r="220" spans="3:5" s="101" customFormat="1" x14ac:dyDescent="0.2">
      <c r="C220" s="135"/>
      <c r="D220" s="136"/>
      <c r="E220" s="135"/>
    </row>
    <row r="221" spans="3:5" s="101" customFormat="1" x14ac:dyDescent="0.2">
      <c r="C221" s="135"/>
      <c r="D221" s="136"/>
      <c r="E221" s="135"/>
    </row>
    <row r="222" spans="3:5" s="101" customFormat="1" x14ac:dyDescent="0.2">
      <c r="C222" s="135"/>
      <c r="D222" s="136"/>
      <c r="E222" s="135"/>
    </row>
    <row r="223" spans="3:5" s="101" customFormat="1" x14ac:dyDescent="0.2">
      <c r="C223" s="135"/>
      <c r="D223" s="136"/>
      <c r="E223" s="135"/>
    </row>
    <row r="224" spans="3:5" s="101" customFormat="1" x14ac:dyDescent="0.2">
      <c r="C224" s="135"/>
      <c r="D224" s="136"/>
      <c r="E224" s="135"/>
    </row>
    <row r="225" spans="3:5" s="101" customFormat="1" x14ac:dyDescent="0.2">
      <c r="C225" s="135"/>
      <c r="D225" s="136"/>
      <c r="E225" s="135"/>
    </row>
    <row r="226" spans="3:5" s="101" customFormat="1" x14ac:dyDescent="0.2">
      <c r="C226" s="135"/>
      <c r="D226" s="136"/>
      <c r="E226" s="135"/>
    </row>
    <row r="227" spans="3:5" s="101" customFormat="1" x14ac:dyDescent="0.2">
      <c r="C227" s="135"/>
      <c r="D227" s="136"/>
      <c r="E227" s="135"/>
    </row>
    <row r="228" spans="3:5" s="101" customFormat="1" x14ac:dyDescent="0.2">
      <c r="C228" s="135"/>
      <c r="D228" s="136"/>
      <c r="E228" s="135"/>
    </row>
    <row r="229" spans="3:5" s="101" customFormat="1" x14ac:dyDescent="0.2">
      <c r="C229" s="135"/>
      <c r="D229" s="136"/>
      <c r="E229" s="135"/>
    </row>
    <row r="230" spans="3:5" s="101" customFormat="1" x14ac:dyDescent="0.2">
      <c r="C230" s="135"/>
      <c r="D230" s="136"/>
      <c r="E230" s="135"/>
    </row>
    <row r="231" spans="3:5" s="101" customFormat="1" x14ac:dyDescent="0.2">
      <c r="C231" s="135"/>
      <c r="D231" s="136"/>
      <c r="E231" s="135"/>
    </row>
    <row r="232" spans="3:5" s="101" customFormat="1" x14ac:dyDescent="0.2">
      <c r="C232" s="135"/>
      <c r="D232" s="136"/>
      <c r="E232" s="135"/>
    </row>
    <row r="233" spans="3:5" s="101" customFormat="1" x14ac:dyDescent="0.2">
      <c r="C233" s="135"/>
      <c r="D233" s="136"/>
      <c r="E233" s="135"/>
    </row>
    <row r="234" spans="3:5" s="101" customFormat="1" x14ac:dyDescent="0.2">
      <c r="C234" s="135"/>
      <c r="D234" s="136"/>
      <c r="E234" s="135"/>
    </row>
    <row r="235" spans="3:5" s="101" customFormat="1" x14ac:dyDescent="0.2">
      <c r="C235" s="135"/>
      <c r="D235" s="136"/>
      <c r="E235" s="135"/>
    </row>
    <row r="236" spans="3:5" s="101" customFormat="1" x14ac:dyDescent="0.2">
      <c r="C236" s="135"/>
      <c r="D236" s="136"/>
      <c r="E236" s="135"/>
    </row>
    <row r="237" spans="3:5" s="101" customFormat="1" x14ac:dyDescent="0.2">
      <c r="C237" s="135"/>
      <c r="D237" s="136"/>
      <c r="E237" s="135"/>
    </row>
    <row r="238" spans="3:5" s="101" customFormat="1" x14ac:dyDescent="0.2">
      <c r="C238" s="135"/>
      <c r="D238" s="136"/>
      <c r="E238" s="135"/>
    </row>
    <row r="239" spans="3:5" s="101" customFormat="1" x14ac:dyDescent="0.2">
      <c r="C239" s="135"/>
      <c r="D239" s="136"/>
      <c r="E239" s="135"/>
    </row>
    <row r="240" spans="3:5" s="101" customFormat="1" x14ac:dyDescent="0.2">
      <c r="C240" s="135"/>
      <c r="D240" s="136"/>
      <c r="E240" s="135"/>
    </row>
    <row r="241" spans="3:5" s="101" customFormat="1" x14ac:dyDescent="0.2">
      <c r="C241" s="135"/>
      <c r="D241" s="136"/>
      <c r="E241" s="135"/>
    </row>
    <row r="242" spans="3:5" s="101" customFormat="1" x14ac:dyDescent="0.2">
      <c r="C242" s="135"/>
      <c r="D242" s="136"/>
      <c r="E242" s="135"/>
    </row>
    <row r="243" spans="3:5" s="101" customFormat="1" x14ac:dyDescent="0.2">
      <c r="C243" s="135"/>
      <c r="D243" s="136"/>
      <c r="E243" s="135"/>
    </row>
    <row r="244" spans="3:5" s="101" customFormat="1" x14ac:dyDescent="0.2">
      <c r="C244" s="135"/>
      <c r="D244" s="136"/>
      <c r="E244" s="135"/>
    </row>
    <row r="245" spans="3:5" s="101" customFormat="1" x14ac:dyDescent="0.2">
      <c r="C245" s="135"/>
      <c r="D245" s="136"/>
      <c r="E245" s="135"/>
    </row>
    <row r="246" spans="3:5" s="101" customFormat="1" x14ac:dyDescent="0.2">
      <c r="C246" s="135"/>
      <c r="D246" s="136"/>
      <c r="E246" s="135"/>
    </row>
    <row r="247" spans="3:5" s="101" customFormat="1" x14ac:dyDescent="0.2">
      <c r="C247" s="135"/>
      <c r="D247" s="136"/>
      <c r="E247" s="135"/>
    </row>
    <row r="248" spans="3:5" s="101" customFormat="1" x14ac:dyDescent="0.2">
      <c r="C248" s="135"/>
      <c r="D248" s="136"/>
      <c r="E248" s="135"/>
    </row>
    <row r="249" spans="3:5" s="101" customFormat="1" x14ac:dyDescent="0.2">
      <c r="C249" s="135"/>
      <c r="D249" s="136"/>
      <c r="E249" s="135"/>
    </row>
    <row r="250" spans="3:5" s="101" customFormat="1" x14ac:dyDescent="0.2">
      <c r="C250" s="135"/>
      <c r="D250" s="136"/>
      <c r="E250" s="135"/>
    </row>
    <row r="251" spans="3:5" s="101" customFormat="1" x14ac:dyDescent="0.2">
      <c r="C251" s="135"/>
      <c r="D251" s="136"/>
      <c r="E251" s="135"/>
    </row>
    <row r="252" spans="3:5" s="101" customFormat="1" x14ac:dyDescent="0.2">
      <c r="C252" s="135"/>
      <c r="D252" s="136"/>
      <c r="E252" s="135"/>
    </row>
    <row r="253" spans="3:5" s="101" customFormat="1" x14ac:dyDescent="0.2">
      <c r="C253" s="135"/>
      <c r="D253" s="136"/>
      <c r="E253" s="135"/>
    </row>
    <row r="254" spans="3:5" s="101" customFormat="1" x14ac:dyDescent="0.2">
      <c r="C254" s="135"/>
      <c r="D254" s="136"/>
      <c r="E254" s="135"/>
    </row>
    <row r="255" spans="3:5" s="101" customFormat="1" x14ac:dyDescent="0.2">
      <c r="C255" s="135"/>
      <c r="D255" s="136"/>
      <c r="E255" s="135"/>
    </row>
    <row r="256" spans="3:5" s="101" customFormat="1" x14ac:dyDescent="0.2">
      <c r="C256" s="135"/>
      <c r="D256" s="136"/>
      <c r="E256" s="135"/>
    </row>
    <row r="257" spans="3:5" s="101" customFormat="1" x14ac:dyDescent="0.2">
      <c r="C257" s="135"/>
      <c r="D257" s="136"/>
      <c r="E257" s="135"/>
    </row>
    <row r="258" spans="3:5" s="101" customFormat="1" x14ac:dyDescent="0.2">
      <c r="C258" s="135"/>
      <c r="D258" s="136"/>
      <c r="E258" s="135"/>
    </row>
    <row r="259" spans="3:5" s="101" customFormat="1" x14ac:dyDescent="0.2">
      <c r="C259" s="135"/>
      <c r="D259" s="136"/>
      <c r="E259" s="135"/>
    </row>
    <row r="260" spans="3:5" s="101" customFormat="1" x14ac:dyDescent="0.2">
      <c r="C260" s="135"/>
      <c r="D260" s="136"/>
      <c r="E260" s="135"/>
    </row>
    <row r="261" spans="3:5" s="101" customFormat="1" x14ac:dyDescent="0.2">
      <c r="C261" s="135"/>
      <c r="D261" s="136"/>
      <c r="E261" s="135"/>
    </row>
    <row r="262" spans="3:5" s="101" customFormat="1" x14ac:dyDescent="0.2">
      <c r="C262" s="135"/>
      <c r="D262" s="136"/>
      <c r="E262" s="135"/>
    </row>
    <row r="263" spans="3:5" s="101" customFormat="1" x14ac:dyDescent="0.2">
      <c r="C263" s="135"/>
      <c r="D263" s="136"/>
      <c r="E263" s="135"/>
    </row>
    <row r="264" spans="3:5" s="101" customFormat="1" x14ac:dyDescent="0.2">
      <c r="C264" s="135"/>
      <c r="D264" s="136"/>
      <c r="E264" s="135"/>
    </row>
    <row r="265" spans="3:5" s="101" customFormat="1" x14ac:dyDescent="0.2">
      <c r="C265" s="135"/>
      <c r="D265" s="136"/>
      <c r="E265" s="135"/>
    </row>
    <row r="266" spans="3:5" s="101" customFormat="1" x14ac:dyDescent="0.2">
      <c r="C266" s="135"/>
      <c r="D266" s="136"/>
      <c r="E266" s="135"/>
    </row>
    <row r="267" spans="3:5" s="101" customFormat="1" x14ac:dyDescent="0.2">
      <c r="C267" s="135"/>
      <c r="D267" s="136"/>
      <c r="E267" s="135"/>
    </row>
    <row r="268" spans="3:5" s="101" customFormat="1" x14ac:dyDescent="0.2">
      <c r="C268" s="135"/>
      <c r="D268" s="136"/>
      <c r="E268" s="135"/>
    </row>
    <row r="269" spans="3:5" s="101" customFormat="1" x14ac:dyDescent="0.2">
      <c r="C269" s="135"/>
      <c r="D269" s="136"/>
      <c r="E269" s="135"/>
    </row>
    <row r="270" spans="3:5" s="101" customFormat="1" x14ac:dyDescent="0.2">
      <c r="C270" s="135"/>
      <c r="D270" s="136"/>
      <c r="E270" s="135"/>
    </row>
    <row r="271" spans="3:5" s="101" customFormat="1" x14ac:dyDescent="0.2">
      <c r="C271" s="135"/>
      <c r="D271" s="136"/>
      <c r="E271" s="135"/>
    </row>
    <row r="272" spans="3:5" s="101" customFormat="1" x14ac:dyDescent="0.2">
      <c r="C272" s="135"/>
      <c r="D272" s="136"/>
      <c r="E272" s="135"/>
    </row>
    <row r="273" spans="3:5" s="101" customFormat="1" x14ac:dyDescent="0.2">
      <c r="C273" s="135"/>
      <c r="D273" s="136"/>
      <c r="E273" s="135"/>
    </row>
    <row r="274" spans="3:5" s="101" customFormat="1" x14ac:dyDescent="0.2">
      <c r="C274" s="135"/>
      <c r="D274" s="136"/>
      <c r="E274" s="135"/>
    </row>
    <row r="275" spans="3:5" s="101" customFormat="1" x14ac:dyDescent="0.2">
      <c r="C275" s="135"/>
      <c r="D275" s="136"/>
      <c r="E275" s="135"/>
    </row>
    <row r="276" spans="3:5" s="101" customFormat="1" x14ac:dyDescent="0.2">
      <c r="C276" s="135"/>
      <c r="D276" s="136"/>
      <c r="E276" s="135"/>
    </row>
    <row r="277" spans="3:5" s="101" customFormat="1" x14ac:dyDescent="0.2">
      <c r="C277" s="135"/>
      <c r="D277" s="136"/>
      <c r="E277" s="135"/>
    </row>
    <row r="278" spans="3:5" s="101" customFormat="1" x14ac:dyDescent="0.2">
      <c r="C278" s="135"/>
      <c r="D278" s="136"/>
      <c r="E278" s="135"/>
    </row>
    <row r="279" spans="3:5" s="101" customFormat="1" x14ac:dyDescent="0.2">
      <c r="C279" s="135"/>
      <c r="D279" s="136"/>
      <c r="E279" s="135"/>
    </row>
    <row r="280" spans="3:5" s="101" customFormat="1" x14ac:dyDescent="0.2">
      <c r="C280" s="135"/>
      <c r="D280" s="136"/>
      <c r="E280" s="135"/>
    </row>
    <row r="281" spans="3:5" s="101" customFormat="1" x14ac:dyDescent="0.2">
      <c r="C281" s="135"/>
      <c r="D281" s="136"/>
      <c r="E281" s="135"/>
    </row>
    <row r="282" spans="3:5" s="101" customFormat="1" x14ac:dyDescent="0.2">
      <c r="C282" s="135"/>
      <c r="D282" s="136"/>
      <c r="E282" s="135"/>
    </row>
    <row r="283" spans="3:5" s="101" customFormat="1" x14ac:dyDescent="0.2">
      <c r="C283" s="135"/>
      <c r="D283" s="136"/>
      <c r="E283" s="135"/>
    </row>
    <row r="284" spans="3:5" s="101" customFormat="1" x14ac:dyDescent="0.2">
      <c r="C284" s="135"/>
      <c r="D284" s="136"/>
      <c r="E284" s="135"/>
    </row>
    <row r="285" spans="3:5" s="101" customFormat="1" x14ac:dyDescent="0.2">
      <c r="C285" s="135"/>
      <c r="D285" s="136"/>
      <c r="E285" s="135"/>
    </row>
    <row r="286" spans="3:5" s="101" customFormat="1" x14ac:dyDescent="0.2">
      <c r="C286" s="135"/>
      <c r="D286" s="136"/>
      <c r="E286" s="135"/>
    </row>
    <row r="287" spans="3:5" s="101" customFormat="1" x14ac:dyDescent="0.2">
      <c r="C287" s="135"/>
      <c r="D287" s="136"/>
      <c r="E287" s="135"/>
    </row>
    <row r="288" spans="3:5" s="101" customFormat="1" x14ac:dyDescent="0.2">
      <c r="C288" s="135"/>
      <c r="D288" s="136"/>
      <c r="E288" s="135"/>
    </row>
    <row r="289" spans="3:5" s="101" customFormat="1" x14ac:dyDescent="0.2">
      <c r="C289" s="135"/>
      <c r="D289" s="136"/>
      <c r="E289" s="135"/>
    </row>
    <row r="290" spans="3:5" s="101" customFormat="1" x14ac:dyDescent="0.2">
      <c r="C290" s="135"/>
      <c r="D290" s="136"/>
      <c r="E290" s="135"/>
    </row>
    <row r="291" spans="3:5" s="101" customFormat="1" x14ac:dyDescent="0.2">
      <c r="C291" s="135"/>
      <c r="D291" s="136"/>
      <c r="E291" s="135"/>
    </row>
    <row r="292" spans="3:5" s="101" customFormat="1" x14ac:dyDescent="0.2">
      <c r="C292" s="135"/>
      <c r="D292" s="136"/>
      <c r="E292" s="135"/>
    </row>
    <row r="293" spans="3:5" s="101" customFormat="1" x14ac:dyDescent="0.2">
      <c r="C293" s="135"/>
      <c r="D293" s="136"/>
      <c r="E293" s="135"/>
    </row>
    <row r="294" spans="3:5" s="101" customFormat="1" x14ac:dyDescent="0.2">
      <c r="C294" s="135"/>
      <c r="D294" s="136"/>
      <c r="E294" s="135"/>
    </row>
    <row r="295" spans="3:5" s="101" customFormat="1" x14ac:dyDescent="0.2">
      <c r="C295" s="135"/>
      <c r="D295" s="136"/>
      <c r="E295" s="135"/>
    </row>
    <row r="296" spans="3:5" s="101" customFormat="1" x14ac:dyDescent="0.2">
      <c r="C296" s="135"/>
      <c r="D296" s="136"/>
      <c r="E296" s="135"/>
    </row>
    <row r="297" spans="3:5" s="101" customFormat="1" x14ac:dyDescent="0.2">
      <c r="C297" s="135"/>
      <c r="D297" s="136"/>
      <c r="E297" s="135"/>
    </row>
    <row r="298" spans="3:5" s="101" customFormat="1" x14ac:dyDescent="0.2">
      <c r="C298" s="135"/>
      <c r="D298" s="136"/>
      <c r="E298" s="135"/>
    </row>
    <row r="299" spans="3:5" s="101" customFormat="1" x14ac:dyDescent="0.2">
      <c r="C299" s="135"/>
      <c r="D299" s="136"/>
      <c r="E299" s="135"/>
    </row>
    <row r="300" spans="3:5" s="101" customFormat="1" x14ac:dyDescent="0.2">
      <c r="C300" s="135"/>
      <c r="D300" s="136"/>
      <c r="E300" s="135"/>
    </row>
    <row r="301" spans="3:5" s="101" customFormat="1" x14ac:dyDescent="0.2">
      <c r="C301" s="135"/>
      <c r="D301" s="136"/>
      <c r="E301" s="135"/>
    </row>
    <row r="302" spans="3:5" s="101" customFormat="1" x14ac:dyDescent="0.2">
      <c r="C302" s="135"/>
      <c r="D302" s="136"/>
      <c r="E302" s="135"/>
    </row>
    <row r="303" spans="3:5" s="101" customFormat="1" x14ac:dyDescent="0.2">
      <c r="C303" s="135"/>
      <c r="D303" s="136"/>
      <c r="E303" s="135"/>
    </row>
    <row r="304" spans="3:5" s="101" customFormat="1" x14ac:dyDescent="0.2">
      <c r="C304" s="135"/>
      <c r="D304" s="136"/>
      <c r="E304" s="135"/>
    </row>
    <row r="305" spans="3:5" s="101" customFormat="1" x14ac:dyDescent="0.2">
      <c r="C305" s="135"/>
      <c r="D305" s="136"/>
      <c r="E305" s="135"/>
    </row>
    <row r="306" spans="3:5" s="101" customFormat="1" x14ac:dyDescent="0.2">
      <c r="C306" s="135"/>
      <c r="D306" s="136"/>
      <c r="E306" s="135"/>
    </row>
    <row r="307" spans="3:5" s="101" customFormat="1" x14ac:dyDescent="0.2">
      <c r="C307" s="135"/>
      <c r="D307" s="136"/>
      <c r="E307" s="135"/>
    </row>
    <row r="308" spans="3:5" s="101" customFormat="1" x14ac:dyDescent="0.2">
      <c r="C308" s="135"/>
      <c r="D308" s="136"/>
      <c r="E308" s="135"/>
    </row>
    <row r="309" spans="3:5" s="101" customFormat="1" x14ac:dyDescent="0.2">
      <c r="C309" s="135"/>
      <c r="D309" s="136"/>
      <c r="E309" s="135"/>
    </row>
    <row r="310" spans="3:5" s="101" customFormat="1" x14ac:dyDescent="0.2">
      <c r="C310" s="135"/>
      <c r="D310" s="136"/>
      <c r="E310" s="135"/>
    </row>
    <row r="311" spans="3:5" s="101" customFormat="1" x14ac:dyDescent="0.2">
      <c r="C311" s="135"/>
      <c r="D311" s="136"/>
      <c r="E311" s="135"/>
    </row>
    <row r="312" spans="3:5" s="101" customFormat="1" x14ac:dyDescent="0.2">
      <c r="C312" s="135"/>
      <c r="D312" s="136"/>
      <c r="E312" s="135"/>
    </row>
    <row r="313" spans="3:5" s="101" customFormat="1" x14ac:dyDescent="0.2">
      <c r="C313" s="135"/>
      <c r="D313" s="136"/>
      <c r="E313" s="135"/>
    </row>
    <row r="314" spans="3:5" s="101" customFormat="1" x14ac:dyDescent="0.2">
      <c r="C314" s="135"/>
      <c r="D314" s="136"/>
      <c r="E314" s="135"/>
    </row>
    <row r="315" spans="3:5" s="101" customFormat="1" x14ac:dyDescent="0.2">
      <c r="C315" s="135"/>
      <c r="D315" s="136"/>
      <c r="E315" s="135"/>
    </row>
    <row r="316" spans="3:5" s="101" customFormat="1" x14ac:dyDescent="0.2">
      <c r="C316" s="135"/>
      <c r="D316" s="136"/>
      <c r="E316" s="135"/>
    </row>
    <row r="317" spans="3:5" s="101" customFormat="1" x14ac:dyDescent="0.2">
      <c r="C317" s="135"/>
      <c r="D317" s="136"/>
      <c r="E317" s="135"/>
    </row>
  </sheetData>
  <mergeCells count="34">
    <mergeCell ref="A2:E2"/>
    <mergeCell ref="A15:E15"/>
    <mergeCell ref="B7:E7"/>
    <mergeCell ref="B8:E8"/>
    <mergeCell ref="B9:E9"/>
    <mergeCell ref="A10:E10"/>
    <mergeCell ref="A11:E11"/>
    <mergeCell ref="A13:E13"/>
    <mergeCell ref="A19:B19"/>
    <mergeCell ref="A27:B27"/>
    <mergeCell ref="A33:B33"/>
    <mergeCell ref="A42:B42"/>
    <mergeCell ref="A46:B46"/>
    <mergeCell ref="C19:D19"/>
    <mergeCell ref="C27:D27"/>
    <mergeCell ref="C33:D33"/>
    <mergeCell ref="C42:D42"/>
    <mergeCell ref="C46:D46"/>
    <mergeCell ref="C50:D50"/>
    <mergeCell ref="A113:E113"/>
    <mergeCell ref="A118:A121"/>
    <mergeCell ref="A122:A125"/>
    <mergeCell ref="A126:A129"/>
    <mergeCell ref="A92:B92"/>
    <mergeCell ref="D116:D117"/>
    <mergeCell ref="E116:E117"/>
    <mergeCell ref="D114:E115"/>
    <mergeCell ref="A114:A117"/>
    <mergeCell ref="B126:B129"/>
    <mergeCell ref="B114:B117"/>
    <mergeCell ref="C114:C117"/>
    <mergeCell ref="B118:B121"/>
    <mergeCell ref="B122:B125"/>
    <mergeCell ref="A50:B50"/>
  </mergeCells>
  <dataValidations count="6">
    <dataValidation allowBlank="1" showInputMessage="1" showErrorMessage="1" prompt="Ne RIEN saisir dans ces cellules" sqref="A53 A89 A38 A50 A42 A46 A19 A27 A33 A70"/>
    <dataValidation type="whole" allowBlank="1" showInputMessage="1" showErrorMessage="1" sqref="D75:D89">
      <formula1>0</formula1>
      <formula2>1000000000000000</formula2>
    </dataValidation>
    <dataValidation type="decimal" allowBlank="1" showInputMessage="1" showErrorMessage="1" sqref="C75:C89">
      <formula1>0</formula1>
      <formula2>1000000000000000</formula2>
    </dataValidation>
    <dataValidation type="whole" allowBlank="1" showInputMessage="1" showErrorMessage="1" sqref="C19:D38 C42:D53">
      <formula1>0</formula1>
      <formula2>1000000000</formula2>
    </dataValidation>
    <dataValidation type="whole" allowBlank="1" showInputMessage="1" showErrorMessage="1" sqref="D58:D71">
      <formula1>0</formula1>
      <formula2>1000000000000000000</formula2>
    </dataValidation>
    <dataValidation type="decimal" allowBlank="1" showInputMessage="1" showErrorMessage="1" sqref="C58:C71">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4" max="4" man="1"/>
    <brk id="90"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L19" sqref="L19"/>
    </sheetView>
  </sheetViews>
  <sheetFormatPr baseColWidth="10" defaultRowHeight="12.75" x14ac:dyDescent="0.2"/>
  <cols>
    <col min="1" max="1" width="33" style="168" customWidth="1"/>
    <col min="2" max="2" width="10.85546875" style="167" customWidth="1"/>
    <col min="3" max="3" width="12.42578125" style="167" customWidth="1"/>
    <col min="4" max="4" width="9.85546875" style="167" customWidth="1"/>
    <col min="5" max="5" width="12.5703125" style="167" customWidth="1"/>
    <col min="6" max="6" width="8.140625" style="167" customWidth="1"/>
    <col min="7" max="7" width="13" style="167" customWidth="1"/>
    <col min="8" max="8" width="7" style="167" customWidth="1"/>
    <col min="9" max="9" width="14.5703125" style="179" hidden="1" customWidth="1"/>
    <col min="10" max="10" width="12.42578125" style="179" customWidth="1"/>
    <col min="11" max="11" width="31.5703125" style="166" customWidth="1"/>
    <col min="12" max="260" width="11.42578125" style="167"/>
    <col min="261" max="261" width="33" style="167" customWidth="1"/>
    <col min="262" max="265" width="15" style="167" customWidth="1"/>
    <col min="266" max="266" width="0" style="167" hidden="1" customWidth="1"/>
    <col min="267" max="267" width="31.5703125" style="167" customWidth="1"/>
    <col min="268" max="516" width="11.42578125" style="167"/>
    <col min="517" max="517" width="33" style="167" customWidth="1"/>
    <col min="518" max="521" width="15" style="167" customWidth="1"/>
    <col min="522" max="522" width="0" style="167" hidden="1" customWidth="1"/>
    <col min="523" max="523" width="31.5703125" style="167" customWidth="1"/>
    <col min="524" max="772" width="11.42578125" style="167"/>
    <col min="773" max="773" width="33" style="167" customWidth="1"/>
    <col min="774" max="777" width="15" style="167" customWidth="1"/>
    <col min="778" max="778" width="0" style="167" hidden="1" customWidth="1"/>
    <col min="779" max="779" width="31.5703125" style="167" customWidth="1"/>
    <col min="780" max="1028" width="11.42578125" style="167"/>
    <col min="1029" max="1029" width="33" style="167" customWidth="1"/>
    <col min="1030" max="1033" width="15" style="167" customWidth="1"/>
    <col min="1034" max="1034" width="0" style="167" hidden="1" customWidth="1"/>
    <col min="1035" max="1035" width="31.5703125" style="167" customWidth="1"/>
    <col min="1036" max="1284" width="11.42578125" style="167"/>
    <col min="1285" max="1285" width="33" style="167" customWidth="1"/>
    <col min="1286" max="1289" width="15" style="167" customWidth="1"/>
    <col min="1290" max="1290" width="0" style="167" hidden="1" customWidth="1"/>
    <col min="1291" max="1291" width="31.5703125" style="167" customWidth="1"/>
    <col min="1292" max="1540" width="11.42578125" style="167"/>
    <col min="1541" max="1541" width="33" style="167" customWidth="1"/>
    <col min="1542" max="1545" width="15" style="167" customWidth="1"/>
    <col min="1546" max="1546" width="0" style="167" hidden="1" customWidth="1"/>
    <col min="1547" max="1547" width="31.5703125" style="167" customWidth="1"/>
    <col min="1548" max="1796" width="11.42578125" style="167"/>
    <col min="1797" max="1797" width="33" style="167" customWidth="1"/>
    <col min="1798" max="1801" width="15" style="167" customWidth="1"/>
    <col min="1802" max="1802" width="0" style="167" hidden="1" customWidth="1"/>
    <col min="1803" max="1803" width="31.5703125" style="167" customWidth="1"/>
    <col min="1804" max="2052" width="11.42578125" style="167"/>
    <col min="2053" max="2053" width="33" style="167" customWidth="1"/>
    <col min="2054" max="2057" width="15" style="167" customWidth="1"/>
    <col min="2058" max="2058" width="0" style="167" hidden="1" customWidth="1"/>
    <col min="2059" max="2059" width="31.5703125" style="167" customWidth="1"/>
    <col min="2060" max="2308" width="11.42578125" style="167"/>
    <col min="2309" max="2309" width="33" style="167" customWidth="1"/>
    <col min="2310" max="2313" width="15" style="167" customWidth="1"/>
    <col min="2314" max="2314" width="0" style="167" hidden="1" customWidth="1"/>
    <col min="2315" max="2315" width="31.5703125" style="167" customWidth="1"/>
    <col min="2316" max="2564" width="11.42578125" style="167"/>
    <col min="2565" max="2565" width="33" style="167" customWidth="1"/>
    <col min="2566" max="2569" width="15" style="167" customWidth="1"/>
    <col min="2570" max="2570" width="0" style="167" hidden="1" customWidth="1"/>
    <col min="2571" max="2571" width="31.5703125" style="167" customWidth="1"/>
    <col min="2572" max="2820" width="11.42578125" style="167"/>
    <col min="2821" max="2821" width="33" style="167" customWidth="1"/>
    <col min="2822" max="2825" width="15" style="167" customWidth="1"/>
    <col min="2826" max="2826" width="0" style="167" hidden="1" customWidth="1"/>
    <col min="2827" max="2827" width="31.5703125" style="167" customWidth="1"/>
    <col min="2828" max="3076" width="11.42578125" style="167"/>
    <col min="3077" max="3077" width="33" style="167" customWidth="1"/>
    <col min="3078" max="3081" width="15" style="167" customWidth="1"/>
    <col min="3082" max="3082" width="0" style="167" hidden="1" customWidth="1"/>
    <col min="3083" max="3083" width="31.5703125" style="167" customWidth="1"/>
    <col min="3084" max="3332" width="11.42578125" style="167"/>
    <col min="3333" max="3333" width="33" style="167" customWidth="1"/>
    <col min="3334" max="3337" width="15" style="167" customWidth="1"/>
    <col min="3338" max="3338" width="0" style="167" hidden="1" customWidth="1"/>
    <col min="3339" max="3339" width="31.5703125" style="167" customWidth="1"/>
    <col min="3340" max="3588" width="11.42578125" style="167"/>
    <col min="3589" max="3589" width="33" style="167" customWidth="1"/>
    <col min="3590" max="3593" width="15" style="167" customWidth="1"/>
    <col min="3594" max="3594" width="0" style="167" hidden="1" customWidth="1"/>
    <col min="3595" max="3595" width="31.5703125" style="167" customWidth="1"/>
    <col min="3596" max="3844" width="11.42578125" style="167"/>
    <col min="3845" max="3845" width="33" style="167" customWidth="1"/>
    <col min="3846" max="3849" width="15" style="167" customWidth="1"/>
    <col min="3850" max="3850" width="0" style="167" hidden="1" customWidth="1"/>
    <col min="3851" max="3851" width="31.5703125" style="167" customWidth="1"/>
    <col min="3852" max="4100" width="11.42578125" style="167"/>
    <col min="4101" max="4101" width="33" style="167" customWidth="1"/>
    <col min="4102" max="4105" width="15" style="167" customWidth="1"/>
    <col min="4106" max="4106" width="0" style="167" hidden="1" customWidth="1"/>
    <col min="4107" max="4107" width="31.5703125" style="167" customWidth="1"/>
    <col min="4108" max="4356" width="11.42578125" style="167"/>
    <col min="4357" max="4357" width="33" style="167" customWidth="1"/>
    <col min="4358" max="4361" width="15" style="167" customWidth="1"/>
    <col min="4362" max="4362" width="0" style="167" hidden="1" customWidth="1"/>
    <col min="4363" max="4363" width="31.5703125" style="167" customWidth="1"/>
    <col min="4364" max="4612" width="11.42578125" style="167"/>
    <col min="4613" max="4613" width="33" style="167" customWidth="1"/>
    <col min="4614" max="4617" width="15" style="167" customWidth="1"/>
    <col min="4618" max="4618" width="0" style="167" hidden="1" customWidth="1"/>
    <col min="4619" max="4619" width="31.5703125" style="167" customWidth="1"/>
    <col min="4620" max="4868" width="11.42578125" style="167"/>
    <col min="4869" max="4869" width="33" style="167" customWidth="1"/>
    <col min="4870" max="4873" width="15" style="167" customWidth="1"/>
    <col min="4874" max="4874" width="0" style="167" hidden="1" customWidth="1"/>
    <col min="4875" max="4875" width="31.5703125" style="167" customWidth="1"/>
    <col min="4876" max="5124" width="11.42578125" style="167"/>
    <col min="5125" max="5125" width="33" style="167" customWidth="1"/>
    <col min="5126" max="5129" width="15" style="167" customWidth="1"/>
    <col min="5130" max="5130" width="0" style="167" hidden="1" customWidth="1"/>
    <col min="5131" max="5131" width="31.5703125" style="167" customWidth="1"/>
    <col min="5132" max="5380" width="11.42578125" style="167"/>
    <col min="5381" max="5381" width="33" style="167" customWidth="1"/>
    <col min="5382" max="5385" width="15" style="167" customWidth="1"/>
    <col min="5386" max="5386" width="0" style="167" hidden="1" customWidth="1"/>
    <col min="5387" max="5387" width="31.5703125" style="167" customWidth="1"/>
    <col min="5388" max="5636" width="11.42578125" style="167"/>
    <col min="5637" max="5637" width="33" style="167" customWidth="1"/>
    <col min="5638" max="5641" width="15" style="167" customWidth="1"/>
    <col min="5642" max="5642" width="0" style="167" hidden="1" customWidth="1"/>
    <col min="5643" max="5643" width="31.5703125" style="167" customWidth="1"/>
    <col min="5644" max="5892" width="11.42578125" style="167"/>
    <col min="5893" max="5893" width="33" style="167" customWidth="1"/>
    <col min="5894" max="5897" width="15" style="167" customWidth="1"/>
    <col min="5898" max="5898" width="0" style="167" hidden="1" customWidth="1"/>
    <col min="5899" max="5899" width="31.5703125" style="167" customWidth="1"/>
    <col min="5900" max="6148" width="11.42578125" style="167"/>
    <col min="6149" max="6149" width="33" style="167" customWidth="1"/>
    <col min="6150" max="6153" width="15" style="167" customWidth="1"/>
    <col min="6154" max="6154" width="0" style="167" hidden="1" customWidth="1"/>
    <col min="6155" max="6155" width="31.5703125" style="167" customWidth="1"/>
    <col min="6156" max="6404" width="11.42578125" style="167"/>
    <col min="6405" max="6405" width="33" style="167" customWidth="1"/>
    <col min="6406" max="6409" width="15" style="167" customWidth="1"/>
    <col min="6410" max="6410" width="0" style="167" hidden="1" customWidth="1"/>
    <col min="6411" max="6411" width="31.5703125" style="167" customWidth="1"/>
    <col min="6412" max="6660" width="11.42578125" style="167"/>
    <col min="6661" max="6661" width="33" style="167" customWidth="1"/>
    <col min="6662" max="6665" width="15" style="167" customWidth="1"/>
    <col min="6666" max="6666" width="0" style="167" hidden="1" customWidth="1"/>
    <col min="6667" max="6667" width="31.5703125" style="167" customWidth="1"/>
    <col min="6668" max="6916" width="11.42578125" style="167"/>
    <col min="6917" max="6917" width="33" style="167" customWidth="1"/>
    <col min="6918" max="6921" width="15" style="167" customWidth="1"/>
    <col min="6922" max="6922" width="0" style="167" hidden="1" customWidth="1"/>
    <col min="6923" max="6923" width="31.5703125" style="167" customWidth="1"/>
    <col min="6924" max="7172" width="11.42578125" style="167"/>
    <col min="7173" max="7173" width="33" style="167" customWidth="1"/>
    <col min="7174" max="7177" width="15" style="167" customWidth="1"/>
    <col min="7178" max="7178" width="0" style="167" hidden="1" customWidth="1"/>
    <col min="7179" max="7179" width="31.5703125" style="167" customWidth="1"/>
    <col min="7180" max="7428" width="11.42578125" style="167"/>
    <col min="7429" max="7429" width="33" style="167" customWidth="1"/>
    <col min="7430" max="7433" width="15" style="167" customWidth="1"/>
    <col min="7434" max="7434" width="0" style="167" hidden="1" customWidth="1"/>
    <col min="7435" max="7435" width="31.5703125" style="167" customWidth="1"/>
    <col min="7436" max="7684" width="11.42578125" style="167"/>
    <col min="7685" max="7685" width="33" style="167" customWidth="1"/>
    <col min="7686" max="7689" width="15" style="167" customWidth="1"/>
    <col min="7690" max="7690" width="0" style="167" hidden="1" customWidth="1"/>
    <col min="7691" max="7691" width="31.5703125" style="167" customWidth="1"/>
    <col min="7692" max="7940" width="11.42578125" style="167"/>
    <col min="7941" max="7941" width="33" style="167" customWidth="1"/>
    <col min="7942" max="7945" width="15" style="167" customWidth="1"/>
    <col min="7946" max="7946" width="0" style="167" hidden="1" customWidth="1"/>
    <col min="7947" max="7947" width="31.5703125" style="167" customWidth="1"/>
    <col min="7948" max="8196" width="11.42578125" style="167"/>
    <col min="8197" max="8197" width="33" style="167" customWidth="1"/>
    <col min="8198" max="8201" width="15" style="167" customWidth="1"/>
    <col min="8202" max="8202" width="0" style="167" hidden="1" customWidth="1"/>
    <col min="8203" max="8203" width="31.5703125" style="167" customWidth="1"/>
    <col min="8204" max="8452" width="11.42578125" style="167"/>
    <col min="8453" max="8453" width="33" style="167" customWidth="1"/>
    <col min="8454" max="8457" width="15" style="167" customWidth="1"/>
    <col min="8458" max="8458" width="0" style="167" hidden="1" customWidth="1"/>
    <col min="8459" max="8459" width="31.5703125" style="167" customWidth="1"/>
    <col min="8460" max="8708" width="11.42578125" style="167"/>
    <col min="8709" max="8709" width="33" style="167" customWidth="1"/>
    <col min="8710" max="8713" width="15" style="167" customWidth="1"/>
    <col min="8714" max="8714" width="0" style="167" hidden="1" customWidth="1"/>
    <col min="8715" max="8715" width="31.5703125" style="167" customWidth="1"/>
    <col min="8716" max="8964" width="11.42578125" style="167"/>
    <col min="8965" max="8965" width="33" style="167" customWidth="1"/>
    <col min="8966" max="8969" width="15" style="167" customWidth="1"/>
    <col min="8970" max="8970" width="0" style="167" hidden="1" customWidth="1"/>
    <col min="8971" max="8971" width="31.5703125" style="167" customWidth="1"/>
    <col min="8972" max="9220" width="11.42578125" style="167"/>
    <col min="9221" max="9221" width="33" style="167" customWidth="1"/>
    <col min="9222" max="9225" width="15" style="167" customWidth="1"/>
    <col min="9226" max="9226" width="0" style="167" hidden="1" customWidth="1"/>
    <col min="9227" max="9227" width="31.5703125" style="167" customWidth="1"/>
    <col min="9228" max="9476" width="11.42578125" style="167"/>
    <col min="9477" max="9477" width="33" style="167" customWidth="1"/>
    <col min="9478" max="9481" width="15" style="167" customWidth="1"/>
    <col min="9482" max="9482" width="0" style="167" hidden="1" customWidth="1"/>
    <col min="9483" max="9483" width="31.5703125" style="167" customWidth="1"/>
    <col min="9484" max="9732" width="11.42578125" style="167"/>
    <col min="9733" max="9733" width="33" style="167" customWidth="1"/>
    <col min="9734" max="9737" width="15" style="167" customWidth="1"/>
    <col min="9738" max="9738" width="0" style="167" hidden="1" customWidth="1"/>
    <col min="9739" max="9739" width="31.5703125" style="167" customWidth="1"/>
    <col min="9740" max="9988" width="11.42578125" style="167"/>
    <col min="9989" max="9989" width="33" style="167" customWidth="1"/>
    <col min="9990" max="9993" width="15" style="167" customWidth="1"/>
    <col min="9994" max="9994" width="0" style="167" hidden="1" customWidth="1"/>
    <col min="9995" max="9995" width="31.5703125" style="167" customWidth="1"/>
    <col min="9996" max="10244" width="11.42578125" style="167"/>
    <col min="10245" max="10245" width="33" style="167" customWidth="1"/>
    <col min="10246" max="10249" width="15" style="167" customWidth="1"/>
    <col min="10250" max="10250" width="0" style="167" hidden="1" customWidth="1"/>
    <col min="10251" max="10251" width="31.5703125" style="167" customWidth="1"/>
    <col min="10252" max="10500" width="11.42578125" style="167"/>
    <col min="10501" max="10501" width="33" style="167" customWidth="1"/>
    <col min="10502" max="10505" width="15" style="167" customWidth="1"/>
    <col min="10506" max="10506" width="0" style="167" hidden="1" customWidth="1"/>
    <col min="10507" max="10507" width="31.5703125" style="167" customWidth="1"/>
    <col min="10508" max="10756" width="11.42578125" style="167"/>
    <col min="10757" max="10757" width="33" style="167" customWidth="1"/>
    <col min="10758" max="10761" width="15" style="167" customWidth="1"/>
    <col min="10762" max="10762" width="0" style="167" hidden="1" customWidth="1"/>
    <col min="10763" max="10763" width="31.5703125" style="167" customWidth="1"/>
    <col min="10764" max="11012" width="11.42578125" style="167"/>
    <col min="11013" max="11013" width="33" style="167" customWidth="1"/>
    <col min="11014" max="11017" width="15" style="167" customWidth="1"/>
    <col min="11018" max="11018" width="0" style="167" hidden="1" customWidth="1"/>
    <col min="11019" max="11019" width="31.5703125" style="167" customWidth="1"/>
    <col min="11020" max="11268" width="11.42578125" style="167"/>
    <col min="11269" max="11269" width="33" style="167" customWidth="1"/>
    <col min="11270" max="11273" width="15" style="167" customWidth="1"/>
    <col min="11274" max="11274" width="0" style="167" hidden="1" customWidth="1"/>
    <col min="11275" max="11275" width="31.5703125" style="167" customWidth="1"/>
    <col min="11276" max="11524" width="11.42578125" style="167"/>
    <col min="11525" max="11525" width="33" style="167" customWidth="1"/>
    <col min="11526" max="11529" width="15" style="167" customWidth="1"/>
    <col min="11530" max="11530" width="0" style="167" hidden="1" customWidth="1"/>
    <col min="11531" max="11531" width="31.5703125" style="167" customWidth="1"/>
    <col min="11532" max="11780" width="11.42578125" style="167"/>
    <col min="11781" max="11781" width="33" style="167" customWidth="1"/>
    <col min="11782" max="11785" width="15" style="167" customWidth="1"/>
    <col min="11786" max="11786" width="0" style="167" hidden="1" customWidth="1"/>
    <col min="11787" max="11787" width="31.5703125" style="167" customWidth="1"/>
    <col min="11788" max="12036" width="11.42578125" style="167"/>
    <col min="12037" max="12037" width="33" style="167" customWidth="1"/>
    <col min="12038" max="12041" width="15" style="167" customWidth="1"/>
    <col min="12042" max="12042" width="0" style="167" hidden="1" customWidth="1"/>
    <col min="12043" max="12043" width="31.5703125" style="167" customWidth="1"/>
    <col min="12044" max="12292" width="11.42578125" style="167"/>
    <col min="12293" max="12293" width="33" style="167" customWidth="1"/>
    <col min="12294" max="12297" width="15" style="167" customWidth="1"/>
    <col min="12298" max="12298" width="0" style="167" hidden="1" customWidth="1"/>
    <col min="12299" max="12299" width="31.5703125" style="167" customWidth="1"/>
    <col min="12300" max="12548" width="11.42578125" style="167"/>
    <col min="12549" max="12549" width="33" style="167" customWidth="1"/>
    <col min="12550" max="12553" width="15" style="167" customWidth="1"/>
    <col min="12554" max="12554" width="0" style="167" hidden="1" customWidth="1"/>
    <col min="12555" max="12555" width="31.5703125" style="167" customWidth="1"/>
    <col min="12556" max="12804" width="11.42578125" style="167"/>
    <col min="12805" max="12805" width="33" style="167" customWidth="1"/>
    <col min="12806" max="12809" width="15" style="167" customWidth="1"/>
    <col min="12810" max="12810" width="0" style="167" hidden="1" customWidth="1"/>
    <col min="12811" max="12811" width="31.5703125" style="167" customWidth="1"/>
    <col min="12812" max="13060" width="11.42578125" style="167"/>
    <col min="13061" max="13061" width="33" style="167" customWidth="1"/>
    <col min="13062" max="13065" width="15" style="167" customWidth="1"/>
    <col min="13066" max="13066" width="0" style="167" hidden="1" customWidth="1"/>
    <col min="13067" max="13067" width="31.5703125" style="167" customWidth="1"/>
    <col min="13068" max="13316" width="11.42578125" style="167"/>
    <col min="13317" max="13317" width="33" style="167" customWidth="1"/>
    <col min="13318" max="13321" width="15" style="167" customWidth="1"/>
    <col min="13322" max="13322" width="0" style="167" hidden="1" customWidth="1"/>
    <col min="13323" max="13323" width="31.5703125" style="167" customWidth="1"/>
    <col min="13324" max="13572" width="11.42578125" style="167"/>
    <col min="13573" max="13573" width="33" style="167" customWidth="1"/>
    <col min="13574" max="13577" width="15" style="167" customWidth="1"/>
    <col min="13578" max="13578" width="0" style="167" hidden="1" customWidth="1"/>
    <col min="13579" max="13579" width="31.5703125" style="167" customWidth="1"/>
    <col min="13580" max="13828" width="11.42578125" style="167"/>
    <col min="13829" max="13829" width="33" style="167" customWidth="1"/>
    <col min="13830" max="13833" width="15" style="167" customWidth="1"/>
    <col min="13834" max="13834" width="0" style="167" hidden="1" customWidth="1"/>
    <col min="13835" max="13835" width="31.5703125" style="167" customWidth="1"/>
    <col min="13836" max="14084" width="11.42578125" style="167"/>
    <col min="14085" max="14085" width="33" style="167" customWidth="1"/>
    <col min="14086" max="14089" width="15" style="167" customWidth="1"/>
    <col min="14090" max="14090" width="0" style="167" hidden="1" customWidth="1"/>
    <col min="14091" max="14091" width="31.5703125" style="167" customWidth="1"/>
    <col min="14092" max="14340" width="11.42578125" style="167"/>
    <col min="14341" max="14341" width="33" style="167" customWidth="1"/>
    <col min="14342" max="14345" width="15" style="167" customWidth="1"/>
    <col min="14346" max="14346" width="0" style="167" hidden="1" customWidth="1"/>
    <col min="14347" max="14347" width="31.5703125" style="167" customWidth="1"/>
    <col min="14348" max="14596" width="11.42578125" style="167"/>
    <col min="14597" max="14597" width="33" style="167" customWidth="1"/>
    <col min="14598" max="14601" width="15" style="167" customWidth="1"/>
    <col min="14602" max="14602" width="0" style="167" hidden="1" customWidth="1"/>
    <col min="14603" max="14603" width="31.5703125" style="167" customWidth="1"/>
    <col min="14604" max="14852" width="11.42578125" style="167"/>
    <col min="14853" max="14853" width="33" style="167" customWidth="1"/>
    <col min="14854" max="14857" width="15" style="167" customWidth="1"/>
    <col min="14858" max="14858" width="0" style="167" hidden="1" customWidth="1"/>
    <col min="14859" max="14859" width="31.5703125" style="167" customWidth="1"/>
    <col min="14860" max="15108" width="11.42578125" style="167"/>
    <col min="15109" max="15109" width="33" style="167" customWidth="1"/>
    <col min="15110" max="15113" width="15" style="167" customWidth="1"/>
    <col min="15114" max="15114" width="0" style="167" hidden="1" customWidth="1"/>
    <col min="15115" max="15115" width="31.5703125" style="167" customWidth="1"/>
    <col min="15116" max="15364" width="11.42578125" style="167"/>
    <col min="15365" max="15365" width="33" style="167" customWidth="1"/>
    <col min="15366" max="15369" width="15" style="167" customWidth="1"/>
    <col min="15370" max="15370" width="0" style="167" hidden="1" customWidth="1"/>
    <col min="15371" max="15371" width="31.5703125" style="167" customWidth="1"/>
    <col min="15372" max="15620" width="11.42578125" style="167"/>
    <col min="15621" max="15621" width="33" style="167" customWidth="1"/>
    <col min="15622" max="15625" width="15" style="167" customWidth="1"/>
    <col min="15626" max="15626" width="0" style="167" hidden="1" customWidth="1"/>
    <col min="15627" max="15627" width="31.5703125" style="167" customWidth="1"/>
    <col min="15628" max="15876" width="11.42578125" style="167"/>
    <col min="15877" max="15877" width="33" style="167" customWidth="1"/>
    <col min="15878" max="15881" width="15" style="167" customWidth="1"/>
    <col min="15882" max="15882" width="0" style="167" hidden="1" customWidth="1"/>
    <col min="15883" max="15883" width="31.5703125" style="167" customWidth="1"/>
    <col min="15884" max="16132" width="11.42578125" style="167"/>
    <col min="16133" max="16133" width="33" style="167" customWidth="1"/>
    <col min="16134" max="16137" width="15" style="167" customWidth="1"/>
    <col min="16138" max="16138" width="0" style="167" hidden="1" customWidth="1"/>
    <col min="16139" max="16139" width="31.5703125" style="167" customWidth="1"/>
    <col min="16140" max="16384" width="11.42578125" style="167"/>
  </cols>
  <sheetData>
    <row r="1" spans="1:11" ht="43.5" customHeight="1" thickBot="1" x14ac:dyDescent="0.25">
      <c r="A1" s="244" t="s">
        <v>226</v>
      </c>
      <c r="B1" s="245"/>
      <c r="C1" s="245"/>
      <c r="D1" s="245"/>
      <c r="E1" s="245"/>
      <c r="F1" s="245"/>
      <c r="G1" s="245"/>
      <c r="H1" s="245"/>
      <c r="I1" s="246"/>
      <c r="J1" s="187"/>
    </row>
    <row r="2" spans="1:11" s="168" customFormat="1" ht="32.25" customHeight="1" x14ac:dyDescent="0.2">
      <c r="A2" s="192" t="s">
        <v>166</v>
      </c>
      <c r="B2" s="193" t="s">
        <v>167</v>
      </c>
      <c r="C2" s="194" t="s">
        <v>219</v>
      </c>
      <c r="D2" s="193" t="s">
        <v>168</v>
      </c>
      <c r="E2" s="194" t="s">
        <v>220</v>
      </c>
      <c r="F2" s="193" t="s">
        <v>169</v>
      </c>
      <c r="G2" s="194" t="s">
        <v>221</v>
      </c>
      <c r="H2" s="193" t="s">
        <v>170</v>
      </c>
      <c r="I2" s="195"/>
      <c r="J2" s="196" t="s">
        <v>222</v>
      </c>
    </row>
    <row r="3" spans="1:11" x14ac:dyDescent="0.2">
      <c r="A3" s="169" t="s">
        <v>171</v>
      </c>
      <c r="B3" s="170">
        <v>36375</v>
      </c>
      <c r="C3" s="186">
        <f>SUM(B3*1.0675)</f>
        <v>38830.312499999993</v>
      </c>
      <c r="D3" s="170">
        <v>3031.25</v>
      </c>
      <c r="E3" s="186">
        <f>SUM(D3*1.0675)</f>
        <v>3235.8593749999995</v>
      </c>
      <c r="F3" s="170">
        <v>187.5</v>
      </c>
      <c r="G3" s="186">
        <f>SUM(F3*1.0675)</f>
        <v>200.15624999999997</v>
      </c>
      <c r="H3" s="170">
        <v>25</v>
      </c>
      <c r="I3" s="188"/>
      <c r="J3" s="197">
        <f>SUM(H3*1.0675)</f>
        <v>26.687499999999996</v>
      </c>
      <c r="K3" s="167"/>
    </row>
    <row r="4" spans="1:11" x14ac:dyDescent="0.2">
      <c r="A4" s="169" t="s">
        <v>172</v>
      </c>
      <c r="B4" s="170">
        <v>29973</v>
      </c>
      <c r="C4" s="186">
        <f t="shared" ref="C4:C40" si="0">SUM(B4*1.0675)</f>
        <v>31996.177499999998</v>
      </c>
      <c r="D4" s="170">
        <v>2497.75</v>
      </c>
      <c r="E4" s="186">
        <f t="shared" ref="E4:E40" si="1">SUM(D4*1.0675)</f>
        <v>2666.3481249999995</v>
      </c>
      <c r="F4" s="170">
        <v>154.5</v>
      </c>
      <c r="G4" s="186">
        <f t="shared" ref="G4:G40" si="2">SUM(F4*1.0675)</f>
        <v>164.92874999999998</v>
      </c>
      <c r="H4" s="170">
        <v>20.6</v>
      </c>
      <c r="I4" s="188"/>
      <c r="J4" s="197">
        <f t="shared" ref="J4:J40" si="3">SUM(H4*1.0675)</f>
        <v>21.990500000000001</v>
      </c>
      <c r="K4" s="167"/>
    </row>
    <row r="5" spans="1:11" x14ac:dyDescent="0.2">
      <c r="A5" s="169" t="s">
        <v>173</v>
      </c>
      <c r="B5" s="170">
        <v>37466.25</v>
      </c>
      <c r="C5" s="186">
        <f t="shared" si="0"/>
        <v>39995.221874999996</v>
      </c>
      <c r="D5" s="170">
        <v>3122.1875</v>
      </c>
      <c r="E5" s="186">
        <f t="shared" si="1"/>
        <v>3332.9351562499996</v>
      </c>
      <c r="F5" s="170">
        <v>193.125</v>
      </c>
      <c r="G5" s="186">
        <f t="shared" si="2"/>
        <v>206.16093749999999</v>
      </c>
      <c r="H5" s="170">
        <v>25.75</v>
      </c>
      <c r="I5" s="188"/>
      <c r="J5" s="197">
        <f t="shared" si="3"/>
        <v>27.488124999999997</v>
      </c>
      <c r="K5" s="167"/>
    </row>
    <row r="6" spans="1:11" x14ac:dyDescent="0.2">
      <c r="A6" s="169" t="s">
        <v>174</v>
      </c>
      <c r="B6" s="170">
        <v>50925</v>
      </c>
      <c r="C6" s="186">
        <f t="shared" si="0"/>
        <v>54362.437499999993</v>
      </c>
      <c r="D6" s="170">
        <v>4243.75</v>
      </c>
      <c r="E6" s="186">
        <f t="shared" si="1"/>
        <v>4530.203125</v>
      </c>
      <c r="F6" s="170">
        <v>262.5</v>
      </c>
      <c r="G6" s="186">
        <f t="shared" si="2"/>
        <v>280.21875</v>
      </c>
      <c r="H6" s="170">
        <v>35</v>
      </c>
      <c r="I6" s="188"/>
      <c r="J6" s="197">
        <f t="shared" si="3"/>
        <v>37.362499999999997</v>
      </c>
      <c r="K6" s="167"/>
    </row>
    <row r="7" spans="1:11" x14ac:dyDescent="0.2">
      <c r="A7" s="169" t="s">
        <v>175</v>
      </c>
      <c r="B7" s="170">
        <v>61110</v>
      </c>
      <c r="C7" s="186">
        <f t="shared" si="0"/>
        <v>65234.924999999996</v>
      </c>
      <c r="D7" s="170">
        <v>5092.5</v>
      </c>
      <c r="E7" s="186">
        <f t="shared" si="1"/>
        <v>5436.2437499999996</v>
      </c>
      <c r="F7" s="170">
        <v>315</v>
      </c>
      <c r="G7" s="186">
        <f t="shared" si="2"/>
        <v>336.26249999999999</v>
      </c>
      <c r="H7" s="170">
        <v>42</v>
      </c>
      <c r="I7" s="188"/>
      <c r="J7" s="197">
        <f t="shared" si="3"/>
        <v>44.834999999999994</v>
      </c>
      <c r="K7" s="167"/>
    </row>
    <row r="8" spans="1:11" x14ac:dyDescent="0.2">
      <c r="A8" s="169" t="s">
        <v>176</v>
      </c>
      <c r="B8" s="170">
        <v>58447.350000000006</v>
      </c>
      <c r="C8" s="186">
        <f t="shared" si="0"/>
        <v>62392.546125000001</v>
      </c>
      <c r="D8" s="170">
        <v>4870.6125000000002</v>
      </c>
      <c r="E8" s="186">
        <f t="shared" si="1"/>
        <v>5199.3788437499998</v>
      </c>
      <c r="F8" s="170">
        <v>301.27500000000003</v>
      </c>
      <c r="G8" s="186">
        <f t="shared" si="2"/>
        <v>321.6110625</v>
      </c>
      <c r="H8" s="170">
        <v>40.17</v>
      </c>
      <c r="I8" s="188"/>
      <c r="J8" s="197">
        <f t="shared" si="3"/>
        <v>42.881474999999995</v>
      </c>
      <c r="K8" s="167"/>
    </row>
    <row r="9" spans="1:11" x14ac:dyDescent="0.2">
      <c r="A9" s="169" t="s">
        <v>177</v>
      </c>
      <c r="B9" s="170">
        <v>53835</v>
      </c>
      <c r="C9" s="186">
        <f t="shared" si="0"/>
        <v>57468.862499999996</v>
      </c>
      <c r="D9" s="170">
        <v>4486.25</v>
      </c>
      <c r="E9" s="186">
        <f t="shared" si="1"/>
        <v>4789.0718749999996</v>
      </c>
      <c r="F9" s="170">
        <v>277.5</v>
      </c>
      <c r="G9" s="186">
        <f t="shared" si="2"/>
        <v>296.23124999999999</v>
      </c>
      <c r="H9" s="170">
        <v>37</v>
      </c>
      <c r="I9" s="188"/>
      <c r="J9" s="197">
        <f t="shared" si="3"/>
        <v>39.497499999999995</v>
      </c>
      <c r="K9" s="167"/>
    </row>
    <row r="10" spans="1:11" ht="25.5" x14ac:dyDescent="0.2">
      <c r="A10" s="171" t="s">
        <v>178</v>
      </c>
      <c r="B10" s="172">
        <v>59655</v>
      </c>
      <c r="C10" s="186">
        <f t="shared" si="0"/>
        <v>63681.712499999994</v>
      </c>
      <c r="D10" s="172">
        <v>4971.25</v>
      </c>
      <c r="E10" s="186">
        <f t="shared" si="1"/>
        <v>5306.8093749999998</v>
      </c>
      <c r="F10" s="172">
        <v>307.5</v>
      </c>
      <c r="G10" s="186">
        <f t="shared" si="2"/>
        <v>328.25624999999997</v>
      </c>
      <c r="H10" s="172">
        <v>41</v>
      </c>
      <c r="I10" s="188"/>
      <c r="J10" s="197">
        <f t="shared" si="3"/>
        <v>43.767499999999998</v>
      </c>
      <c r="K10" s="173" t="s">
        <v>179</v>
      </c>
    </row>
    <row r="11" spans="1:11" x14ac:dyDescent="0.2">
      <c r="A11" s="169" t="s">
        <v>180</v>
      </c>
      <c r="B11" s="170">
        <v>59655</v>
      </c>
      <c r="C11" s="186">
        <f t="shared" si="0"/>
        <v>63681.712499999994</v>
      </c>
      <c r="D11" s="170">
        <v>4971.25</v>
      </c>
      <c r="E11" s="186">
        <f t="shared" si="1"/>
        <v>5306.8093749999998</v>
      </c>
      <c r="F11" s="170">
        <v>307.5</v>
      </c>
      <c r="G11" s="186">
        <f t="shared" si="2"/>
        <v>328.25624999999997</v>
      </c>
      <c r="H11" s="170">
        <v>41</v>
      </c>
      <c r="I11" s="188"/>
      <c r="J11" s="197">
        <f t="shared" si="3"/>
        <v>43.767499999999998</v>
      </c>
      <c r="K11" s="173"/>
    </row>
    <row r="12" spans="1:11" x14ac:dyDescent="0.2">
      <c r="A12" s="169" t="s">
        <v>181</v>
      </c>
      <c r="B12" s="170">
        <v>49470</v>
      </c>
      <c r="C12" s="186">
        <f t="shared" si="0"/>
        <v>52809.224999999991</v>
      </c>
      <c r="D12" s="170">
        <v>4122.5</v>
      </c>
      <c r="E12" s="186">
        <f t="shared" si="1"/>
        <v>4400.7687499999993</v>
      </c>
      <c r="F12" s="170">
        <v>255</v>
      </c>
      <c r="G12" s="186">
        <f t="shared" si="2"/>
        <v>272.21249999999998</v>
      </c>
      <c r="H12" s="170">
        <v>34</v>
      </c>
      <c r="I12" s="188"/>
      <c r="J12" s="197">
        <f t="shared" si="3"/>
        <v>36.294999999999995</v>
      </c>
      <c r="K12" s="173"/>
    </row>
    <row r="13" spans="1:11" x14ac:dyDescent="0.2">
      <c r="A13" s="169" t="s">
        <v>182</v>
      </c>
      <c r="B13" s="170">
        <v>50925</v>
      </c>
      <c r="C13" s="186">
        <f t="shared" si="0"/>
        <v>54362.437499999993</v>
      </c>
      <c r="D13" s="170">
        <v>4243.75</v>
      </c>
      <c r="E13" s="186">
        <f t="shared" si="1"/>
        <v>4530.203125</v>
      </c>
      <c r="F13" s="170">
        <v>262.5</v>
      </c>
      <c r="G13" s="186">
        <f t="shared" si="2"/>
        <v>280.21875</v>
      </c>
      <c r="H13" s="170">
        <v>35</v>
      </c>
      <c r="I13" s="188"/>
      <c r="J13" s="197">
        <f t="shared" si="3"/>
        <v>37.362499999999997</v>
      </c>
      <c r="K13" s="173"/>
    </row>
    <row r="14" spans="1:11" x14ac:dyDescent="0.2">
      <c r="A14" s="169" t="s">
        <v>183</v>
      </c>
      <c r="B14" s="170">
        <v>61110</v>
      </c>
      <c r="C14" s="186">
        <f t="shared" si="0"/>
        <v>65234.924999999996</v>
      </c>
      <c r="D14" s="170">
        <v>5092.5</v>
      </c>
      <c r="E14" s="186">
        <f t="shared" si="1"/>
        <v>5436.2437499999996</v>
      </c>
      <c r="F14" s="170">
        <v>315</v>
      </c>
      <c r="G14" s="186">
        <f t="shared" si="2"/>
        <v>336.26249999999999</v>
      </c>
      <c r="H14" s="170">
        <v>42</v>
      </c>
      <c r="I14" s="188"/>
      <c r="J14" s="197">
        <f t="shared" si="3"/>
        <v>44.834999999999994</v>
      </c>
      <c r="K14" s="173"/>
    </row>
    <row r="15" spans="1:11" x14ac:dyDescent="0.2">
      <c r="A15" s="169" t="s">
        <v>184</v>
      </c>
      <c r="B15" s="170">
        <v>50925</v>
      </c>
      <c r="C15" s="186">
        <f t="shared" si="0"/>
        <v>54362.437499999993</v>
      </c>
      <c r="D15" s="170">
        <v>4243.75</v>
      </c>
      <c r="E15" s="186">
        <f t="shared" si="1"/>
        <v>4530.203125</v>
      </c>
      <c r="F15" s="170">
        <v>262.5</v>
      </c>
      <c r="G15" s="186">
        <f t="shared" si="2"/>
        <v>280.21875</v>
      </c>
      <c r="H15" s="170">
        <v>35</v>
      </c>
      <c r="I15" s="188"/>
      <c r="J15" s="197">
        <f t="shared" si="3"/>
        <v>37.362499999999997</v>
      </c>
      <c r="K15" s="173"/>
    </row>
    <row r="16" spans="1:11" x14ac:dyDescent="0.2">
      <c r="A16" s="169" t="s">
        <v>185</v>
      </c>
      <c r="B16" s="170">
        <v>59655</v>
      </c>
      <c r="C16" s="186">
        <f t="shared" si="0"/>
        <v>63681.712499999994</v>
      </c>
      <c r="D16" s="170">
        <v>4971.25</v>
      </c>
      <c r="E16" s="186">
        <f t="shared" si="1"/>
        <v>5306.8093749999998</v>
      </c>
      <c r="F16" s="170">
        <v>307.5</v>
      </c>
      <c r="G16" s="186">
        <f t="shared" si="2"/>
        <v>328.25624999999997</v>
      </c>
      <c r="H16" s="170">
        <v>41</v>
      </c>
      <c r="I16" s="188"/>
      <c r="J16" s="197">
        <f t="shared" si="3"/>
        <v>43.767499999999998</v>
      </c>
      <c r="K16" s="173"/>
    </row>
    <row r="17" spans="1:11" x14ac:dyDescent="0.2">
      <c r="A17" s="169" t="s">
        <v>186</v>
      </c>
      <c r="B17" s="170">
        <v>55290</v>
      </c>
      <c r="C17" s="186">
        <f t="shared" si="0"/>
        <v>59022.074999999997</v>
      </c>
      <c r="D17" s="170">
        <v>4607.5</v>
      </c>
      <c r="E17" s="186">
        <f t="shared" si="1"/>
        <v>4918.5062499999995</v>
      </c>
      <c r="F17" s="170">
        <v>285</v>
      </c>
      <c r="G17" s="186">
        <f t="shared" si="2"/>
        <v>304.23749999999995</v>
      </c>
      <c r="H17" s="170">
        <v>38</v>
      </c>
      <c r="I17" s="188"/>
      <c r="J17" s="197">
        <f t="shared" si="3"/>
        <v>40.564999999999998</v>
      </c>
      <c r="K17" s="173"/>
    </row>
    <row r="18" spans="1:11" x14ac:dyDescent="0.2">
      <c r="A18" s="169" t="s">
        <v>187</v>
      </c>
      <c r="B18" s="170">
        <v>59655</v>
      </c>
      <c r="C18" s="186">
        <f t="shared" si="0"/>
        <v>63681.712499999994</v>
      </c>
      <c r="D18" s="170">
        <v>4971.25</v>
      </c>
      <c r="E18" s="186">
        <f t="shared" si="1"/>
        <v>5306.8093749999998</v>
      </c>
      <c r="F18" s="170">
        <v>307.5</v>
      </c>
      <c r="G18" s="186">
        <f t="shared" si="2"/>
        <v>328.25624999999997</v>
      </c>
      <c r="H18" s="170">
        <v>41</v>
      </c>
      <c r="I18" s="188"/>
      <c r="J18" s="197">
        <f t="shared" si="3"/>
        <v>43.767499999999998</v>
      </c>
      <c r="K18" s="173"/>
    </row>
    <row r="19" spans="1:11" x14ac:dyDescent="0.2">
      <c r="A19" s="169" t="s">
        <v>188</v>
      </c>
      <c r="B19" s="170">
        <v>59655</v>
      </c>
      <c r="C19" s="186">
        <f t="shared" si="0"/>
        <v>63681.712499999994</v>
      </c>
      <c r="D19" s="170">
        <v>4971.25</v>
      </c>
      <c r="E19" s="186">
        <f t="shared" si="1"/>
        <v>5306.8093749999998</v>
      </c>
      <c r="F19" s="170">
        <v>307.5</v>
      </c>
      <c r="G19" s="186">
        <f t="shared" si="2"/>
        <v>328.25624999999997</v>
      </c>
      <c r="H19" s="170">
        <v>41</v>
      </c>
      <c r="I19" s="188"/>
      <c r="J19" s="197">
        <f t="shared" si="3"/>
        <v>43.767499999999998</v>
      </c>
      <c r="K19" s="173"/>
    </row>
    <row r="20" spans="1:11" x14ac:dyDescent="0.2">
      <c r="A20" s="169" t="s">
        <v>189</v>
      </c>
      <c r="B20" s="170">
        <v>50925</v>
      </c>
      <c r="C20" s="186">
        <f t="shared" si="0"/>
        <v>54362.437499999993</v>
      </c>
      <c r="D20" s="170">
        <v>4243.75</v>
      </c>
      <c r="E20" s="186">
        <f t="shared" si="1"/>
        <v>4530.203125</v>
      </c>
      <c r="F20" s="170">
        <v>262.5</v>
      </c>
      <c r="G20" s="186">
        <f t="shared" si="2"/>
        <v>280.21875</v>
      </c>
      <c r="H20" s="170">
        <v>35</v>
      </c>
      <c r="I20" s="188"/>
      <c r="J20" s="197">
        <f t="shared" si="3"/>
        <v>37.362499999999997</v>
      </c>
      <c r="K20" s="173"/>
    </row>
    <row r="21" spans="1:11" x14ac:dyDescent="0.2">
      <c r="A21" s="169" t="s">
        <v>190</v>
      </c>
      <c r="B21" s="170">
        <v>50925</v>
      </c>
      <c r="C21" s="186">
        <f t="shared" si="0"/>
        <v>54362.437499999993</v>
      </c>
      <c r="D21" s="170">
        <v>4243.75</v>
      </c>
      <c r="E21" s="186">
        <f t="shared" si="1"/>
        <v>4530.203125</v>
      </c>
      <c r="F21" s="170">
        <v>262.5</v>
      </c>
      <c r="G21" s="186">
        <f t="shared" si="2"/>
        <v>280.21875</v>
      </c>
      <c r="H21" s="170">
        <v>35</v>
      </c>
      <c r="I21" s="188"/>
      <c r="J21" s="197">
        <f t="shared" si="3"/>
        <v>37.362499999999997</v>
      </c>
      <c r="K21" s="173"/>
    </row>
    <row r="22" spans="1:11" x14ac:dyDescent="0.2">
      <c r="A22" s="169" t="s">
        <v>191</v>
      </c>
      <c r="B22" s="170">
        <v>56948.700000000004</v>
      </c>
      <c r="C22" s="186">
        <f t="shared" si="0"/>
        <v>60792.737249999998</v>
      </c>
      <c r="D22" s="170">
        <v>4745.7250000000004</v>
      </c>
      <c r="E22" s="186">
        <f t="shared" si="1"/>
        <v>5066.0614374999996</v>
      </c>
      <c r="F22" s="170">
        <v>293.55</v>
      </c>
      <c r="G22" s="186">
        <f t="shared" si="2"/>
        <v>313.36462499999999</v>
      </c>
      <c r="H22" s="170">
        <v>39.14</v>
      </c>
      <c r="I22" s="188"/>
      <c r="J22" s="197">
        <f t="shared" si="3"/>
        <v>41.781949999999995</v>
      </c>
      <c r="K22" s="173"/>
    </row>
    <row r="23" spans="1:11" x14ac:dyDescent="0.2">
      <c r="A23" s="169" t="s">
        <v>192</v>
      </c>
      <c r="B23" s="170">
        <v>50925</v>
      </c>
      <c r="C23" s="186">
        <f t="shared" si="0"/>
        <v>54362.437499999993</v>
      </c>
      <c r="D23" s="170">
        <v>4243.75</v>
      </c>
      <c r="E23" s="186">
        <f t="shared" si="1"/>
        <v>4530.203125</v>
      </c>
      <c r="F23" s="170">
        <v>262.5</v>
      </c>
      <c r="G23" s="186">
        <f t="shared" si="2"/>
        <v>280.21875</v>
      </c>
      <c r="H23" s="170">
        <v>35</v>
      </c>
      <c r="I23" s="188"/>
      <c r="J23" s="197">
        <f t="shared" si="3"/>
        <v>37.362499999999997</v>
      </c>
      <c r="K23" s="173"/>
    </row>
    <row r="24" spans="1:11" x14ac:dyDescent="0.2">
      <c r="A24" s="169" t="s">
        <v>193</v>
      </c>
      <c r="B24" s="170">
        <v>50925</v>
      </c>
      <c r="C24" s="186">
        <f t="shared" si="0"/>
        <v>54362.437499999993</v>
      </c>
      <c r="D24" s="170">
        <v>4243.75</v>
      </c>
      <c r="E24" s="186">
        <f t="shared" si="1"/>
        <v>4530.203125</v>
      </c>
      <c r="F24" s="170">
        <v>262.5</v>
      </c>
      <c r="G24" s="186">
        <f t="shared" si="2"/>
        <v>280.21875</v>
      </c>
      <c r="H24" s="170">
        <v>35</v>
      </c>
      <c r="I24" s="188"/>
      <c r="J24" s="197">
        <f t="shared" si="3"/>
        <v>37.362499999999997</v>
      </c>
      <c r="K24" s="173"/>
    </row>
    <row r="25" spans="1:11" x14ac:dyDescent="0.2">
      <c r="A25" s="169" t="s">
        <v>194</v>
      </c>
      <c r="B25" s="170">
        <v>50954.100000000006</v>
      </c>
      <c r="C25" s="186">
        <f t="shared" si="0"/>
        <v>54393.501750000003</v>
      </c>
      <c r="D25" s="170">
        <v>4246.1750000000002</v>
      </c>
      <c r="E25" s="186">
        <f t="shared" si="1"/>
        <v>4532.7918124999997</v>
      </c>
      <c r="F25" s="170">
        <v>262.65000000000003</v>
      </c>
      <c r="G25" s="186">
        <f t="shared" si="2"/>
        <v>280.37887499999999</v>
      </c>
      <c r="H25" s="170">
        <v>35.020000000000003</v>
      </c>
      <c r="I25" s="188"/>
      <c r="J25" s="197">
        <f t="shared" si="3"/>
        <v>37.383850000000002</v>
      </c>
      <c r="K25" s="173"/>
    </row>
    <row r="26" spans="1:11" x14ac:dyDescent="0.2">
      <c r="A26" s="184" t="s">
        <v>195</v>
      </c>
      <c r="B26" s="185">
        <v>123675</v>
      </c>
      <c r="C26" s="186">
        <f t="shared" si="0"/>
        <v>132023.0625</v>
      </c>
      <c r="D26" s="185">
        <v>10306.25</v>
      </c>
      <c r="E26" s="186">
        <f t="shared" si="1"/>
        <v>11001.921874999998</v>
      </c>
      <c r="F26" s="185">
        <v>637.5</v>
      </c>
      <c r="G26" s="186">
        <f t="shared" si="2"/>
        <v>680.53124999999989</v>
      </c>
      <c r="H26" s="185">
        <v>85</v>
      </c>
      <c r="I26" s="188"/>
      <c r="J26" s="197">
        <f t="shared" si="3"/>
        <v>90.737499999999997</v>
      </c>
      <c r="K26" s="174"/>
    </row>
    <row r="27" spans="1:11" x14ac:dyDescent="0.2">
      <c r="A27" s="171" t="s">
        <v>196</v>
      </c>
      <c r="B27" s="172">
        <v>123675</v>
      </c>
      <c r="C27" s="186">
        <f t="shared" si="0"/>
        <v>132023.0625</v>
      </c>
      <c r="D27" s="172">
        <v>10306.25</v>
      </c>
      <c r="E27" s="186">
        <f t="shared" si="1"/>
        <v>11001.921874999998</v>
      </c>
      <c r="F27" s="172">
        <v>637.5</v>
      </c>
      <c r="G27" s="186">
        <f t="shared" si="2"/>
        <v>680.53124999999989</v>
      </c>
      <c r="H27" s="172">
        <v>85</v>
      </c>
      <c r="I27" s="188"/>
      <c r="J27" s="197">
        <f t="shared" si="3"/>
        <v>90.737499999999997</v>
      </c>
      <c r="K27" s="242" t="s">
        <v>197</v>
      </c>
    </row>
    <row r="28" spans="1:11" x14ac:dyDescent="0.2">
      <c r="A28" s="171" t="s">
        <v>198</v>
      </c>
      <c r="B28" s="172">
        <v>61110</v>
      </c>
      <c r="C28" s="186">
        <f t="shared" si="0"/>
        <v>65234.924999999996</v>
      </c>
      <c r="D28" s="172">
        <v>5092.5</v>
      </c>
      <c r="E28" s="186">
        <f t="shared" si="1"/>
        <v>5436.2437499999996</v>
      </c>
      <c r="F28" s="172">
        <v>315</v>
      </c>
      <c r="G28" s="186">
        <f t="shared" si="2"/>
        <v>336.26249999999999</v>
      </c>
      <c r="H28" s="172">
        <v>42</v>
      </c>
      <c r="I28" s="188"/>
      <c r="J28" s="197">
        <f t="shared" si="3"/>
        <v>44.834999999999994</v>
      </c>
      <c r="K28" s="242"/>
    </row>
    <row r="29" spans="1:11" x14ac:dyDescent="0.2">
      <c r="A29" s="171" t="s">
        <v>199</v>
      </c>
      <c r="B29" s="172">
        <v>77115</v>
      </c>
      <c r="C29" s="186">
        <f t="shared" si="0"/>
        <v>82320.262499999997</v>
      </c>
      <c r="D29" s="172">
        <v>6426.25</v>
      </c>
      <c r="E29" s="186">
        <f t="shared" si="1"/>
        <v>6860.0218749999995</v>
      </c>
      <c r="F29" s="172">
        <v>397.5</v>
      </c>
      <c r="G29" s="186">
        <f t="shared" si="2"/>
        <v>424.33124999999995</v>
      </c>
      <c r="H29" s="172">
        <v>53</v>
      </c>
      <c r="I29" s="188"/>
      <c r="J29" s="197">
        <f t="shared" si="3"/>
        <v>56.577499999999993</v>
      </c>
      <c r="K29" s="242"/>
    </row>
    <row r="30" spans="1:11" x14ac:dyDescent="0.2">
      <c r="A30" s="169" t="s">
        <v>200</v>
      </c>
      <c r="B30" s="170">
        <v>48015</v>
      </c>
      <c r="C30" s="186">
        <f t="shared" si="0"/>
        <v>51256.012499999997</v>
      </c>
      <c r="D30" s="170">
        <v>4001.25</v>
      </c>
      <c r="E30" s="186">
        <f t="shared" si="1"/>
        <v>4271.3343749999995</v>
      </c>
      <c r="F30" s="170">
        <v>247.5</v>
      </c>
      <c r="G30" s="186">
        <f t="shared" si="2"/>
        <v>264.20624999999995</v>
      </c>
      <c r="H30" s="170">
        <v>33</v>
      </c>
      <c r="I30" s="188"/>
      <c r="J30" s="197">
        <f t="shared" si="3"/>
        <v>35.227499999999999</v>
      </c>
      <c r="K30" s="173"/>
    </row>
    <row r="31" spans="1:11" x14ac:dyDescent="0.2">
      <c r="A31" s="169" t="s">
        <v>201</v>
      </c>
      <c r="B31" s="170">
        <v>56745</v>
      </c>
      <c r="C31" s="186">
        <f t="shared" si="0"/>
        <v>60575.287499999991</v>
      </c>
      <c r="D31" s="170">
        <v>4728.75</v>
      </c>
      <c r="E31" s="186">
        <f t="shared" si="1"/>
        <v>5047.9406249999993</v>
      </c>
      <c r="F31" s="170">
        <v>292.5</v>
      </c>
      <c r="G31" s="186">
        <f t="shared" si="2"/>
        <v>312.24374999999998</v>
      </c>
      <c r="H31" s="170">
        <v>39</v>
      </c>
      <c r="I31" s="188"/>
      <c r="J31" s="197">
        <f t="shared" si="3"/>
        <v>41.632499999999993</v>
      </c>
      <c r="K31" s="167"/>
    </row>
    <row r="32" spans="1:11" x14ac:dyDescent="0.2">
      <c r="A32" s="169" t="s">
        <v>202</v>
      </c>
      <c r="B32" s="170">
        <v>42472.744880382779</v>
      </c>
      <c r="C32" s="186">
        <f t="shared" si="0"/>
        <v>45339.655159808615</v>
      </c>
      <c r="D32" s="170">
        <v>3539.3954066985648</v>
      </c>
      <c r="E32" s="186">
        <f t="shared" si="1"/>
        <v>3778.3045966507175</v>
      </c>
      <c r="F32" s="170">
        <v>218.93167464114833</v>
      </c>
      <c r="G32" s="186">
        <f t="shared" si="2"/>
        <v>233.70956267942583</v>
      </c>
      <c r="H32" s="170">
        <v>29.19088995215311</v>
      </c>
      <c r="I32" s="188"/>
      <c r="J32" s="197">
        <f t="shared" si="3"/>
        <v>31.161275023923441</v>
      </c>
      <c r="K32" s="167"/>
    </row>
    <row r="33" spans="1:11" x14ac:dyDescent="0.2">
      <c r="A33" s="169" t="s">
        <v>203</v>
      </c>
      <c r="B33" s="170">
        <v>58200</v>
      </c>
      <c r="C33" s="186">
        <f t="shared" si="0"/>
        <v>62128.499999999993</v>
      </c>
      <c r="D33" s="170">
        <v>4850</v>
      </c>
      <c r="E33" s="186">
        <f t="shared" si="1"/>
        <v>5177.3749999999991</v>
      </c>
      <c r="F33" s="170">
        <v>300</v>
      </c>
      <c r="G33" s="186">
        <f t="shared" si="2"/>
        <v>320.24999999999994</v>
      </c>
      <c r="H33" s="170">
        <v>40</v>
      </c>
      <c r="I33" s="188"/>
      <c r="J33" s="197">
        <f t="shared" si="3"/>
        <v>42.699999999999996</v>
      </c>
      <c r="K33" s="167"/>
    </row>
    <row r="34" spans="1:11" x14ac:dyDescent="0.2">
      <c r="A34" s="169" t="s">
        <v>204</v>
      </c>
      <c r="B34" s="170">
        <v>55290</v>
      </c>
      <c r="C34" s="186">
        <f t="shared" si="0"/>
        <v>59022.074999999997</v>
      </c>
      <c r="D34" s="170">
        <v>4607.5</v>
      </c>
      <c r="E34" s="186">
        <f t="shared" si="1"/>
        <v>4918.5062499999995</v>
      </c>
      <c r="F34" s="170">
        <v>285</v>
      </c>
      <c r="G34" s="186">
        <f t="shared" si="2"/>
        <v>304.23749999999995</v>
      </c>
      <c r="H34" s="170">
        <v>38</v>
      </c>
      <c r="I34" s="188"/>
      <c r="J34" s="197">
        <f t="shared" si="3"/>
        <v>40.564999999999998</v>
      </c>
      <c r="K34" s="167"/>
    </row>
    <row r="35" spans="1:11" x14ac:dyDescent="0.2">
      <c r="A35" s="169" t="s">
        <v>205</v>
      </c>
      <c r="B35" s="170">
        <v>85030.580574162683</v>
      </c>
      <c r="C35" s="186">
        <f t="shared" si="0"/>
        <v>90770.144762918659</v>
      </c>
      <c r="D35" s="170">
        <v>7085.8817145135572</v>
      </c>
      <c r="E35" s="186">
        <f t="shared" si="1"/>
        <v>7564.1787302432213</v>
      </c>
      <c r="F35" s="170">
        <v>438.30196172248804</v>
      </c>
      <c r="G35" s="186">
        <f t="shared" si="2"/>
        <v>467.88734413875596</v>
      </c>
      <c r="H35" s="170">
        <v>58.440261562998408</v>
      </c>
      <c r="I35" s="188"/>
      <c r="J35" s="197">
        <f t="shared" si="3"/>
        <v>62.384979218500796</v>
      </c>
      <c r="K35" s="167"/>
    </row>
    <row r="36" spans="1:11" x14ac:dyDescent="0.2">
      <c r="A36" s="169" t="s">
        <v>206</v>
      </c>
      <c r="B36" s="170">
        <v>58200</v>
      </c>
      <c r="C36" s="186">
        <f t="shared" si="0"/>
        <v>62128.499999999993</v>
      </c>
      <c r="D36" s="170">
        <v>4850</v>
      </c>
      <c r="E36" s="186">
        <f t="shared" si="1"/>
        <v>5177.3749999999991</v>
      </c>
      <c r="F36" s="170">
        <v>300</v>
      </c>
      <c r="G36" s="186">
        <f t="shared" si="2"/>
        <v>320.24999999999994</v>
      </c>
      <c r="H36" s="170">
        <v>40</v>
      </c>
      <c r="I36" s="188"/>
      <c r="J36" s="197">
        <f t="shared" si="3"/>
        <v>42.699999999999996</v>
      </c>
      <c r="K36" s="167"/>
    </row>
    <row r="37" spans="1:11" x14ac:dyDescent="0.2">
      <c r="A37" s="169" t="s">
        <v>207</v>
      </c>
      <c r="B37" s="170">
        <v>48015</v>
      </c>
      <c r="C37" s="186">
        <f t="shared" si="0"/>
        <v>51256.012499999997</v>
      </c>
      <c r="D37" s="170">
        <v>4001.25</v>
      </c>
      <c r="E37" s="186">
        <f t="shared" si="1"/>
        <v>4271.3343749999995</v>
      </c>
      <c r="F37" s="170">
        <v>247.5</v>
      </c>
      <c r="G37" s="186">
        <f t="shared" si="2"/>
        <v>264.20624999999995</v>
      </c>
      <c r="H37" s="170">
        <v>33</v>
      </c>
      <c r="I37" s="188"/>
      <c r="J37" s="197">
        <f t="shared" si="3"/>
        <v>35.227499999999999</v>
      </c>
      <c r="K37" s="167"/>
    </row>
    <row r="38" spans="1:11" x14ac:dyDescent="0.2">
      <c r="A38" s="169" t="s">
        <v>208</v>
      </c>
      <c r="B38" s="170">
        <v>58200</v>
      </c>
      <c r="C38" s="186">
        <f t="shared" si="0"/>
        <v>62128.499999999993</v>
      </c>
      <c r="D38" s="170">
        <v>4850</v>
      </c>
      <c r="E38" s="186">
        <f t="shared" si="1"/>
        <v>5177.3749999999991</v>
      </c>
      <c r="F38" s="170">
        <v>300</v>
      </c>
      <c r="G38" s="186">
        <f t="shared" si="2"/>
        <v>320.24999999999994</v>
      </c>
      <c r="H38" s="170">
        <v>40</v>
      </c>
      <c r="I38" s="188"/>
      <c r="J38" s="197">
        <f t="shared" si="3"/>
        <v>42.699999999999996</v>
      </c>
      <c r="K38" s="167"/>
    </row>
    <row r="39" spans="1:11" x14ac:dyDescent="0.2">
      <c r="A39" s="169" t="s">
        <v>209</v>
      </c>
      <c r="B39" s="170">
        <v>49470</v>
      </c>
      <c r="C39" s="186">
        <f t="shared" si="0"/>
        <v>52809.224999999991</v>
      </c>
      <c r="D39" s="170">
        <v>4122.5</v>
      </c>
      <c r="E39" s="186">
        <f t="shared" si="1"/>
        <v>4400.7687499999993</v>
      </c>
      <c r="F39" s="170">
        <v>255</v>
      </c>
      <c r="G39" s="186">
        <f t="shared" si="2"/>
        <v>272.21249999999998</v>
      </c>
      <c r="H39" s="170">
        <v>34</v>
      </c>
      <c r="I39" s="188"/>
      <c r="J39" s="197">
        <f t="shared" si="3"/>
        <v>36.294999999999995</v>
      </c>
      <c r="K39" s="167"/>
    </row>
    <row r="40" spans="1:11" ht="13.5" thickBot="1" x14ac:dyDescent="0.25">
      <c r="A40" s="175" t="s">
        <v>210</v>
      </c>
      <c r="B40" s="176">
        <v>50925</v>
      </c>
      <c r="C40" s="190">
        <f t="shared" si="0"/>
        <v>54362.437499999993</v>
      </c>
      <c r="D40" s="176">
        <v>4243.75</v>
      </c>
      <c r="E40" s="190">
        <f t="shared" si="1"/>
        <v>4530.203125</v>
      </c>
      <c r="F40" s="176">
        <v>262.5</v>
      </c>
      <c r="G40" s="190">
        <f t="shared" si="2"/>
        <v>280.21875</v>
      </c>
      <c r="H40" s="176">
        <v>35</v>
      </c>
      <c r="I40" s="189"/>
      <c r="J40" s="198">
        <f t="shared" si="3"/>
        <v>37.362499999999997</v>
      </c>
      <c r="K40" s="167"/>
    </row>
    <row r="41" spans="1:11" x14ac:dyDescent="0.2">
      <c r="A41" s="177"/>
      <c r="B41" s="178"/>
      <c r="C41" s="178"/>
      <c r="D41" s="178"/>
      <c r="E41" s="178"/>
      <c r="F41" s="178"/>
      <c r="G41" s="178"/>
      <c r="H41" s="178"/>
    </row>
    <row r="42" spans="1:11" x14ac:dyDescent="0.2">
      <c r="A42" s="243" t="s">
        <v>211</v>
      </c>
      <c r="B42" s="243"/>
      <c r="C42" s="243"/>
      <c r="D42" s="243"/>
      <c r="E42" s="243"/>
      <c r="F42" s="243"/>
      <c r="G42" s="180"/>
      <c r="H42" s="180"/>
    </row>
    <row r="43" spans="1:11" x14ac:dyDescent="0.2">
      <c r="A43" s="243" t="s">
        <v>212</v>
      </c>
      <c r="B43" s="243"/>
      <c r="C43" s="243"/>
      <c r="D43" s="243"/>
      <c r="E43" s="243"/>
      <c r="F43" s="243"/>
      <c r="G43" s="180"/>
      <c r="H43" s="180"/>
    </row>
    <row r="44" spans="1:11" x14ac:dyDescent="0.2">
      <c r="A44" s="243" t="s">
        <v>213</v>
      </c>
      <c r="B44" s="243"/>
      <c r="C44" s="243"/>
      <c r="D44" s="243"/>
      <c r="E44" s="243"/>
      <c r="F44" s="243"/>
      <c r="G44" s="180"/>
      <c r="H44" s="180"/>
    </row>
    <row r="45" spans="1:11" x14ac:dyDescent="0.2">
      <c r="A45" s="243" t="s">
        <v>214</v>
      </c>
      <c r="B45" s="243"/>
      <c r="C45" s="243"/>
      <c r="D45" s="243"/>
      <c r="E45" s="243"/>
      <c r="F45" s="243"/>
      <c r="G45" s="180"/>
      <c r="H45" s="180"/>
    </row>
    <row r="46" spans="1:11" x14ac:dyDescent="0.2">
      <c r="A46" s="243" t="s">
        <v>215</v>
      </c>
      <c r="B46" s="243"/>
      <c r="C46" s="243"/>
      <c r="D46" s="243"/>
      <c r="E46" s="243"/>
      <c r="F46" s="243"/>
      <c r="G46" s="180"/>
      <c r="H46" s="180"/>
    </row>
    <row r="47" spans="1:11" ht="39.75" customHeight="1" x14ac:dyDescent="0.2">
      <c r="A47" s="243" t="s">
        <v>216</v>
      </c>
      <c r="B47" s="243"/>
      <c r="C47" s="243"/>
      <c r="D47" s="243"/>
      <c r="E47" s="243"/>
      <c r="F47" s="243"/>
      <c r="G47" s="243"/>
      <c r="H47" s="243"/>
    </row>
    <row r="48" spans="1:11" ht="24" customHeight="1" x14ac:dyDescent="0.25">
      <c r="A48" s="243" t="s">
        <v>217</v>
      </c>
      <c r="B48" s="243"/>
      <c r="C48" s="243"/>
      <c r="D48" s="243"/>
      <c r="E48" s="243"/>
      <c r="F48" s="243"/>
      <c r="G48" s="243"/>
      <c r="H48" s="243"/>
      <c r="I48" s="181"/>
      <c r="J48" s="191"/>
      <c r="K48" s="182"/>
    </row>
    <row r="49" spans="1:11" ht="39.75" customHeight="1" thickBot="1" x14ac:dyDescent="0.3">
      <c r="A49" s="243" t="s">
        <v>218</v>
      </c>
      <c r="B49" s="243"/>
      <c r="C49" s="243"/>
      <c r="D49" s="243"/>
      <c r="E49" s="243"/>
      <c r="F49" s="243"/>
      <c r="G49" s="243"/>
      <c r="H49" s="243"/>
      <c r="I49" s="183"/>
      <c r="J49" s="191"/>
      <c r="K49" s="182"/>
    </row>
  </sheetData>
  <mergeCells count="10">
    <mergeCell ref="A46:F46"/>
    <mergeCell ref="A47:H47"/>
    <mergeCell ref="A48:H48"/>
    <mergeCell ref="A49:H49"/>
    <mergeCell ref="A1:I1"/>
    <mergeCell ref="K27:K29"/>
    <mergeCell ref="A42:F42"/>
    <mergeCell ref="A43:F43"/>
    <mergeCell ref="A44:F44"/>
    <mergeCell ref="A45:F4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22"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60" t="s">
        <v>52</v>
      </c>
      <c r="B2" s="261"/>
      <c r="C2" s="261"/>
      <c r="D2" s="261"/>
      <c r="E2" s="261"/>
      <c r="F2" s="261"/>
      <c r="G2" s="261"/>
      <c r="H2" s="261"/>
      <c r="I2" s="261"/>
      <c r="J2" s="261"/>
      <c r="K2" s="261"/>
      <c r="L2" s="261"/>
      <c r="M2" s="261"/>
      <c r="N2" s="262"/>
    </row>
    <row r="4" spans="1:14" s="28" customFormat="1" x14ac:dyDescent="0.25">
      <c r="A4" s="28" t="s">
        <v>65</v>
      </c>
    </row>
    <row r="5" spans="1:14" ht="15.75" thickBot="1" x14ac:dyDescent="0.3"/>
    <row r="6" spans="1:14" ht="32.25" customHeight="1" thickBot="1" x14ac:dyDescent="0.3">
      <c r="F6" s="266" t="s">
        <v>32</v>
      </c>
      <c r="G6" s="267"/>
      <c r="H6" s="267"/>
      <c r="I6" s="267"/>
      <c r="J6" s="267"/>
      <c r="K6" s="268"/>
    </row>
    <row r="7" spans="1:14" ht="15.75" thickBot="1" x14ac:dyDescent="0.3"/>
    <row r="8" spans="1:14" ht="75.75" customHeight="1" thickTop="1" thickBot="1" x14ac:dyDescent="0.4">
      <c r="B8" s="263" t="s">
        <v>31</v>
      </c>
      <c r="C8" s="264"/>
      <c r="D8" s="264"/>
      <c r="E8" s="264"/>
      <c r="F8" s="264"/>
      <c r="G8" s="264"/>
      <c r="H8" s="264"/>
      <c r="I8" s="264"/>
      <c r="J8" s="264"/>
      <c r="K8" s="264"/>
      <c r="L8" s="264"/>
      <c r="M8" s="264"/>
      <c r="N8" s="265"/>
    </row>
    <row r="9" spans="1:14" ht="15.75" thickTop="1" x14ac:dyDescent="0.25"/>
    <row r="11" spans="1:14" ht="15.75" thickBot="1" x14ac:dyDescent="0.3"/>
    <row r="12" spans="1:14" ht="32.25" customHeight="1" thickBot="1" x14ac:dyDescent="0.3">
      <c r="F12" s="257" t="s">
        <v>33</v>
      </c>
      <c r="G12" s="258"/>
      <c r="H12" s="258"/>
      <c r="I12" s="258"/>
      <c r="J12" s="258"/>
      <c r="K12" s="259"/>
    </row>
    <row r="14" spans="1:14" x14ac:dyDescent="0.25">
      <c r="A14" s="24"/>
    </row>
    <row r="16" spans="1:14" ht="15.75" thickBot="1" x14ac:dyDescent="0.3"/>
    <row r="17" spans="2:14" ht="75.75" customHeight="1" thickTop="1" thickBot="1" x14ac:dyDescent="0.3">
      <c r="B17" s="250" t="s">
        <v>39</v>
      </c>
      <c r="C17" s="248"/>
      <c r="D17" s="248"/>
      <c r="E17" s="248"/>
      <c r="F17" s="248"/>
      <c r="G17" s="248"/>
      <c r="H17" s="248"/>
      <c r="I17" s="248"/>
      <c r="J17" s="248"/>
      <c r="K17" s="248"/>
      <c r="L17" s="248"/>
      <c r="M17" s="248"/>
      <c r="N17" s="249"/>
    </row>
    <row r="18" spans="2:14" ht="15.75" thickTop="1" x14ac:dyDescent="0.25"/>
    <row r="19" spans="2:14" ht="15.75" thickBot="1" x14ac:dyDescent="0.3"/>
    <row r="20" spans="2:14" ht="36" customHeight="1" thickTop="1" thickBot="1" x14ac:dyDescent="0.3">
      <c r="B20" s="251" t="s">
        <v>34</v>
      </c>
      <c r="C20" s="252"/>
      <c r="D20" s="252"/>
      <c r="E20" s="252"/>
      <c r="F20" s="253"/>
    </row>
    <row r="21" spans="2:14" ht="15.75" thickTop="1" x14ac:dyDescent="0.25"/>
    <row r="22" spans="2:14" ht="15.75" thickBot="1" x14ac:dyDescent="0.3"/>
    <row r="23" spans="2:14" ht="61.5" customHeight="1" thickTop="1" thickBot="1" x14ac:dyDescent="0.3">
      <c r="B23" s="250" t="s">
        <v>35</v>
      </c>
      <c r="C23" s="248"/>
      <c r="D23" s="248"/>
      <c r="E23" s="248"/>
      <c r="F23" s="248"/>
      <c r="G23" s="248"/>
      <c r="H23" s="248"/>
      <c r="I23" s="248"/>
      <c r="J23" s="248"/>
      <c r="K23" s="248"/>
      <c r="L23" s="248"/>
      <c r="M23" s="248"/>
      <c r="N23" s="249"/>
    </row>
    <row r="24" spans="2:14" ht="15.75" thickTop="1" x14ac:dyDescent="0.25"/>
    <row r="25" spans="2:14" ht="15.75" thickBot="1" x14ac:dyDescent="0.3"/>
    <row r="26" spans="2:14" ht="61.5" customHeight="1" thickTop="1" thickBot="1" x14ac:dyDescent="0.3">
      <c r="B26" s="247" t="s">
        <v>45</v>
      </c>
      <c r="C26" s="248"/>
      <c r="D26" s="248"/>
      <c r="E26" s="248"/>
      <c r="F26" s="248"/>
      <c r="G26" s="248"/>
      <c r="H26" s="248"/>
      <c r="I26" s="248"/>
      <c r="J26" s="248"/>
      <c r="K26" s="248"/>
      <c r="L26" s="248"/>
      <c r="M26" s="248"/>
      <c r="N26" s="249"/>
    </row>
    <row r="27" spans="2:14" ht="15.75" thickTop="1" x14ac:dyDescent="0.25"/>
    <row r="30" spans="2:14" ht="15.75" thickBot="1" x14ac:dyDescent="0.3"/>
    <row r="31" spans="2:14" ht="75.75" customHeight="1" thickTop="1" thickBot="1" x14ac:dyDescent="0.3">
      <c r="B31" s="250" t="s">
        <v>36</v>
      </c>
      <c r="C31" s="248"/>
      <c r="D31" s="248"/>
      <c r="E31" s="248"/>
      <c r="F31" s="248"/>
      <c r="G31" s="248"/>
      <c r="H31" s="248"/>
      <c r="I31" s="248"/>
      <c r="J31" s="248"/>
      <c r="K31" s="248"/>
      <c r="L31" s="248"/>
      <c r="M31" s="248"/>
      <c r="N31" s="249"/>
    </row>
    <row r="32" spans="2:14" ht="15.75" thickTop="1" x14ac:dyDescent="0.25"/>
    <row r="33" spans="2:14" ht="15.75" thickBot="1" x14ac:dyDescent="0.3"/>
    <row r="34" spans="2:14" ht="36" customHeight="1" thickTop="1" thickBot="1" x14ac:dyDescent="0.3">
      <c r="B34" s="251" t="s">
        <v>34</v>
      </c>
      <c r="C34" s="252"/>
      <c r="D34" s="252"/>
      <c r="E34" s="252"/>
      <c r="F34" s="253"/>
    </row>
    <row r="35" spans="2:14" ht="15.75" thickTop="1" x14ac:dyDescent="0.25"/>
    <row r="36" spans="2:14" ht="15.75" thickBot="1" x14ac:dyDescent="0.3"/>
    <row r="37" spans="2:14" ht="72" customHeight="1" thickTop="1" thickBot="1" x14ac:dyDescent="0.3">
      <c r="B37" s="250" t="s">
        <v>41</v>
      </c>
      <c r="C37" s="248"/>
      <c r="D37" s="248"/>
      <c r="E37" s="248"/>
      <c r="F37" s="248"/>
      <c r="G37" s="248"/>
      <c r="H37" s="248"/>
      <c r="I37" s="248"/>
      <c r="J37" s="248"/>
      <c r="K37" s="248"/>
      <c r="L37" s="248"/>
      <c r="M37" s="248"/>
      <c r="N37" s="249"/>
    </row>
    <row r="38" spans="2:14" ht="15.75" thickTop="1" x14ac:dyDescent="0.25"/>
    <row r="39" spans="2:14" ht="15.75" thickBot="1" x14ac:dyDescent="0.3"/>
    <row r="40" spans="2:14" ht="61.5" customHeight="1" thickTop="1" thickBot="1" x14ac:dyDescent="0.3">
      <c r="B40" s="250" t="s">
        <v>37</v>
      </c>
      <c r="C40" s="248"/>
      <c r="D40" s="248"/>
      <c r="E40" s="248"/>
      <c r="F40" s="248"/>
      <c r="G40" s="248"/>
      <c r="H40" s="248"/>
      <c r="I40" s="248"/>
      <c r="J40" s="248"/>
      <c r="K40" s="248"/>
      <c r="L40" s="248"/>
      <c r="M40" s="248"/>
      <c r="N40" s="249"/>
    </row>
    <row r="41" spans="2:14" ht="15.75" thickTop="1" x14ac:dyDescent="0.25"/>
    <row r="42" spans="2:14" ht="15.75" thickBot="1" x14ac:dyDescent="0.3"/>
    <row r="43" spans="2:14" ht="61.5" customHeight="1" thickTop="1" thickBot="1" x14ac:dyDescent="0.3">
      <c r="B43" s="250" t="s">
        <v>38</v>
      </c>
      <c r="C43" s="248"/>
      <c r="D43" s="248"/>
      <c r="E43" s="248"/>
      <c r="F43" s="248"/>
      <c r="G43" s="248"/>
      <c r="H43" s="248"/>
      <c r="I43" s="248"/>
      <c r="J43" s="248"/>
      <c r="K43" s="248"/>
      <c r="L43" s="248"/>
      <c r="M43" s="248"/>
      <c r="N43" s="249"/>
    </row>
    <row r="44" spans="2:14" ht="15.75" thickTop="1" x14ac:dyDescent="0.25"/>
    <row r="45" spans="2:14" ht="15.75" thickBot="1" x14ac:dyDescent="0.3"/>
    <row r="46" spans="2:14" ht="61.5" customHeight="1" thickTop="1" thickBot="1" x14ac:dyDescent="0.3">
      <c r="B46" s="247" t="s">
        <v>53</v>
      </c>
      <c r="C46" s="248"/>
      <c r="D46" s="248"/>
      <c r="E46" s="248"/>
      <c r="F46" s="248"/>
      <c r="G46" s="248"/>
      <c r="H46" s="248"/>
      <c r="I46" s="248"/>
      <c r="J46" s="248"/>
      <c r="K46" s="248"/>
      <c r="L46" s="248"/>
      <c r="M46" s="248"/>
      <c r="N46" s="249"/>
    </row>
    <row r="47" spans="2:14" ht="15.75" thickTop="1" x14ac:dyDescent="0.25"/>
    <row r="50" spans="2:14" ht="15.75" thickBot="1" x14ac:dyDescent="0.3"/>
    <row r="51" spans="2:14" ht="75.75" customHeight="1" thickTop="1" thickBot="1" x14ac:dyDescent="0.3">
      <c r="B51" s="247" t="s">
        <v>54</v>
      </c>
      <c r="C51" s="248"/>
      <c r="D51" s="248"/>
      <c r="E51" s="248"/>
      <c r="F51" s="248"/>
      <c r="G51" s="248"/>
      <c r="H51" s="248"/>
      <c r="I51" s="248"/>
      <c r="J51" s="248"/>
      <c r="K51" s="248"/>
      <c r="L51" s="248"/>
      <c r="M51" s="248"/>
      <c r="N51" s="249"/>
    </row>
    <row r="52" spans="2:14" ht="15.75" thickTop="1" x14ac:dyDescent="0.25"/>
    <row r="53" spans="2:14" ht="15.75" thickBot="1" x14ac:dyDescent="0.3"/>
    <row r="54" spans="2:14" ht="36" customHeight="1" thickTop="1" thickBot="1" x14ac:dyDescent="0.3">
      <c r="B54" s="251" t="s">
        <v>34</v>
      </c>
      <c r="C54" s="252"/>
      <c r="D54" s="252"/>
      <c r="E54" s="252"/>
      <c r="F54" s="253"/>
    </row>
    <row r="55" spans="2:14" ht="15.75" thickTop="1" x14ac:dyDescent="0.25"/>
    <row r="56" spans="2:14" ht="15.75" thickBot="1" x14ac:dyDescent="0.3"/>
    <row r="57" spans="2:14" ht="72" customHeight="1" thickTop="1" thickBot="1" x14ac:dyDescent="0.3">
      <c r="B57" s="247" t="s">
        <v>55</v>
      </c>
      <c r="C57" s="248"/>
      <c r="D57" s="248"/>
      <c r="E57" s="248"/>
      <c r="F57" s="248"/>
      <c r="G57" s="248"/>
      <c r="H57" s="248"/>
      <c r="I57" s="248"/>
      <c r="J57" s="248"/>
      <c r="K57" s="248"/>
      <c r="L57" s="248"/>
      <c r="M57" s="248"/>
      <c r="N57" s="249"/>
    </row>
    <row r="58" spans="2:14" ht="15.75" thickTop="1" x14ac:dyDescent="0.25"/>
    <row r="59" spans="2:14" ht="15.75" thickBot="1" x14ac:dyDescent="0.3"/>
    <row r="60" spans="2:14" ht="71.25" customHeight="1" thickTop="1" thickBot="1" x14ac:dyDescent="0.3">
      <c r="B60" s="250" t="s">
        <v>40</v>
      </c>
      <c r="C60" s="248"/>
      <c r="D60" s="248"/>
      <c r="E60" s="248"/>
      <c r="F60" s="248"/>
      <c r="G60" s="248"/>
      <c r="H60" s="248"/>
      <c r="I60" s="248"/>
      <c r="J60" s="248"/>
      <c r="K60" s="248"/>
      <c r="L60" s="248"/>
      <c r="M60" s="248"/>
      <c r="N60" s="249"/>
    </row>
    <row r="61" spans="2:14" ht="15.75" thickTop="1" x14ac:dyDescent="0.25"/>
    <row r="65" spans="2:14" ht="15.75" thickBot="1" x14ac:dyDescent="0.3"/>
    <row r="66" spans="2:14" ht="75.75" customHeight="1" thickTop="1" thickBot="1" x14ac:dyDescent="0.3">
      <c r="B66" s="254" t="s">
        <v>48</v>
      </c>
      <c r="C66" s="255"/>
      <c r="D66" s="255"/>
      <c r="E66" s="255"/>
      <c r="F66" s="255"/>
      <c r="G66" s="255"/>
      <c r="H66" s="255"/>
      <c r="I66" s="255"/>
      <c r="J66" s="255"/>
      <c r="K66" s="255"/>
      <c r="L66" s="255"/>
      <c r="M66" s="255"/>
      <c r="N66" s="256"/>
    </row>
    <row r="67" spans="2:14" ht="15.75" thickTop="1" x14ac:dyDescent="0.25"/>
    <row r="68" spans="2:14" ht="15.75" thickBot="1" x14ac:dyDescent="0.3"/>
    <row r="69" spans="2:14" ht="98.25" customHeight="1" thickTop="1" thickBot="1" x14ac:dyDescent="0.3">
      <c r="B69" s="247" t="s">
        <v>47</v>
      </c>
      <c r="C69" s="248"/>
      <c r="D69" s="248"/>
      <c r="E69" s="248"/>
      <c r="F69" s="248"/>
      <c r="G69" s="248"/>
      <c r="H69" s="248"/>
      <c r="I69" s="248"/>
      <c r="J69" s="248"/>
      <c r="K69" s="248"/>
      <c r="L69" s="248"/>
      <c r="M69" s="248"/>
      <c r="N69" s="249"/>
    </row>
    <row r="70" spans="2:14" ht="31.5" customHeight="1" thickTop="1" x14ac:dyDescent="0.25"/>
    <row r="71" spans="2:14" ht="15.75" thickBot="1" x14ac:dyDescent="0.3"/>
    <row r="72" spans="2:14" ht="60" customHeight="1" thickTop="1" thickBot="1" x14ac:dyDescent="0.3">
      <c r="B72" s="247" t="s">
        <v>46</v>
      </c>
      <c r="C72" s="248"/>
      <c r="D72" s="248"/>
      <c r="E72" s="248"/>
      <c r="F72" s="248"/>
      <c r="G72" s="248"/>
      <c r="H72" s="248"/>
      <c r="I72" s="248"/>
      <c r="J72" s="248"/>
      <c r="K72" s="248"/>
      <c r="L72" s="248"/>
      <c r="M72" s="248"/>
      <c r="N72" s="249"/>
    </row>
    <row r="73" spans="2:14" ht="15.75" thickTop="1" x14ac:dyDescent="0.25"/>
    <row r="74" spans="2:14" ht="15.75" thickBot="1" x14ac:dyDescent="0.3"/>
    <row r="75" spans="2:14" ht="48.75" customHeight="1" thickTop="1" thickBot="1" x14ac:dyDescent="0.3">
      <c r="B75" s="247" t="s">
        <v>66</v>
      </c>
      <c r="C75" s="248"/>
      <c r="D75" s="248"/>
      <c r="E75" s="248"/>
      <c r="F75" s="248"/>
      <c r="G75" s="248"/>
      <c r="H75" s="248"/>
      <c r="I75" s="248"/>
      <c r="J75" s="248"/>
      <c r="K75" s="248"/>
      <c r="L75" s="248"/>
      <c r="M75" s="248"/>
      <c r="N75" s="249"/>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zoomScaleNormal="100" workbookViewId="0">
      <selection activeCell="D7" sqref="D7"/>
    </sheetView>
  </sheetViews>
  <sheetFormatPr baseColWidth="10" defaultRowHeight="15" x14ac:dyDescent="0.2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71" t="s">
        <v>162</v>
      </c>
      <c r="C1" s="272"/>
      <c r="D1" s="272"/>
      <c r="E1" s="272"/>
      <c r="F1" s="272"/>
      <c r="G1" s="272"/>
      <c r="H1" s="272"/>
      <c r="I1" s="273"/>
    </row>
    <row r="2" spans="2:10" x14ac:dyDescent="0.25">
      <c r="B2" s="272"/>
      <c r="C2" s="272"/>
      <c r="D2" s="272"/>
      <c r="E2" s="272"/>
      <c r="F2" s="272"/>
      <c r="G2" s="272"/>
      <c r="H2" s="272"/>
      <c r="I2" s="272"/>
    </row>
    <row r="3" spans="2:10" x14ac:dyDescent="0.25">
      <c r="B3" s="40" t="s">
        <v>83</v>
      </c>
      <c r="C3" s="40" t="s">
        <v>84</v>
      </c>
      <c r="D3" s="40" t="s">
        <v>85</v>
      </c>
      <c r="E3" s="65" t="s">
        <v>132</v>
      </c>
      <c r="F3" s="66"/>
      <c r="G3" s="67"/>
      <c r="H3" s="68"/>
      <c r="I3" s="69"/>
    </row>
    <row r="4" spans="2:10" ht="60" x14ac:dyDescent="0.25">
      <c r="B4" s="39">
        <v>1</v>
      </c>
      <c r="C4" s="164" t="s">
        <v>152</v>
      </c>
      <c r="D4" s="165" t="s">
        <v>153</v>
      </c>
      <c r="E4" s="161"/>
      <c r="F4" s="162"/>
      <c r="G4" s="38"/>
      <c r="H4" s="158"/>
      <c r="I4" s="158"/>
      <c r="J4" s="159"/>
    </row>
    <row r="5" spans="2:10" ht="45" x14ac:dyDescent="0.25">
      <c r="B5" s="39">
        <v>2</v>
      </c>
      <c r="C5" s="39" t="s">
        <v>86</v>
      </c>
      <c r="D5" s="39" t="s">
        <v>93</v>
      </c>
      <c r="E5" s="41"/>
      <c r="F5" s="42"/>
      <c r="G5" s="43"/>
      <c r="H5" s="44"/>
      <c r="I5" s="45"/>
    </row>
    <row r="6" spans="2:10" ht="45" x14ac:dyDescent="0.25">
      <c r="B6" s="39">
        <v>3</v>
      </c>
      <c r="C6" s="39" t="s">
        <v>87</v>
      </c>
      <c r="D6" s="39" t="s">
        <v>91</v>
      </c>
      <c r="E6" s="41"/>
      <c r="F6" s="42"/>
      <c r="G6" s="43"/>
      <c r="H6" s="44"/>
      <c r="I6" s="45"/>
    </row>
    <row r="7" spans="2:10" s="70" customFormat="1" ht="60" x14ac:dyDescent="0.25">
      <c r="B7" s="39">
        <v>4</v>
      </c>
      <c r="C7" s="39" t="s">
        <v>223</v>
      </c>
      <c r="D7" s="39" t="s">
        <v>224</v>
      </c>
      <c r="E7" s="46"/>
      <c r="F7" s="47"/>
      <c r="G7" s="48"/>
      <c r="H7" s="49"/>
      <c r="I7" s="50"/>
    </row>
    <row r="8" spans="2:10" ht="81.75" customHeight="1" x14ac:dyDescent="0.25">
      <c r="B8" s="274">
        <v>5</v>
      </c>
      <c r="C8" s="64" t="s">
        <v>130</v>
      </c>
      <c r="D8" s="269" t="s">
        <v>133</v>
      </c>
      <c r="E8" s="71" t="s">
        <v>96</v>
      </c>
      <c r="F8" s="72" t="s">
        <v>100</v>
      </c>
      <c r="G8" s="72" t="s">
        <v>97</v>
      </c>
      <c r="H8" s="72" t="s">
        <v>98</v>
      </c>
      <c r="I8" s="73" t="s">
        <v>99</v>
      </c>
    </row>
    <row r="9" spans="2:10" ht="75" x14ac:dyDescent="0.25">
      <c r="B9" s="275"/>
      <c r="C9" s="74"/>
      <c r="D9" s="270"/>
      <c r="E9" s="71" t="s">
        <v>96</v>
      </c>
      <c r="F9" s="72" t="s">
        <v>101</v>
      </c>
      <c r="G9" s="72" t="s">
        <v>97</v>
      </c>
      <c r="H9" s="72" t="s">
        <v>98</v>
      </c>
      <c r="I9" s="73" t="s">
        <v>102</v>
      </c>
    </row>
    <row r="10" spans="2:10" ht="120" x14ac:dyDescent="0.25">
      <c r="B10" s="39">
        <v>6</v>
      </c>
      <c r="C10" s="64" t="s">
        <v>134</v>
      </c>
      <c r="D10" s="74" t="s">
        <v>135</v>
      </c>
      <c r="E10" s="71" t="s">
        <v>96</v>
      </c>
      <c r="F10" s="72" t="s">
        <v>101</v>
      </c>
      <c r="G10" s="72" t="s">
        <v>97</v>
      </c>
      <c r="H10" s="72" t="s">
        <v>98</v>
      </c>
      <c r="I10" s="73" t="s">
        <v>136</v>
      </c>
    </row>
    <row r="11" spans="2:10" ht="45" x14ac:dyDescent="0.25">
      <c r="B11" s="39">
        <v>7</v>
      </c>
      <c r="C11" s="39" t="s">
        <v>88</v>
      </c>
      <c r="D11" s="40" t="s">
        <v>92</v>
      </c>
      <c r="E11" s="41"/>
      <c r="F11" s="42"/>
      <c r="G11" s="43"/>
      <c r="H11" s="44"/>
      <c r="I11" s="45"/>
    </row>
    <row r="12" spans="2:10" ht="143.25" customHeight="1" x14ac:dyDescent="0.25">
      <c r="B12" s="39">
        <v>8</v>
      </c>
      <c r="C12" s="39" t="s">
        <v>95</v>
      </c>
      <c r="D12" s="39" t="s">
        <v>165</v>
      </c>
      <c r="E12" s="41"/>
      <c r="F12" s="42"/>
      <c r="G12" s="43"/>
      <c r="H12" s="44"/>
      <c r="I12" s="45"/>
    </row>
    <row r="13" spans="2:10" ht="102.75" customHeight="1" x14ac:dyDescent="0.25">
      <c r="B13" s="39">
        <v>9</v>
      </c>
      <c r="C13" s="39" t="s">
        <v>89</v>
      </c>
      <c r="D13" s="39" t="s">
        <v>155</v>
      </c>
      <c r="E13" s="41"/>
      <c r="F13" s="42"/>
      <c r="G13" s="43"/>
      <c r="H13" s="44"/>
      <c r="I13" s="45"/>
    </row>
    <row r="14" spans="2:10" ht="45" x14ac:dyDescent="0.25">
      <c r="B14" s="39">
        <v>10</v>
      </c>
      <c r="C14" s="39" t="s">
        <v>103</v>
      </c>
      <c r="D14" s="40" t="s">
        <v>104</v>
      </c>
      <c r="E14" s="41"/>
      <c r="F14" s="42"/>
      <c r="G14" s="43"/>
      <c r="H14" s="44"/>
      <c r="I14" s="45"/>
    </row>
    <row r="15" spans="2:10" ht="45" x14ac:dyDescent="0.25">
      <c r="B15" s="39">
        <v>11</v>
      </c>
      <c r="C15" s="39" t="s">
        <v>105</v>
      </c>
      <c r="D15" s="40" t="s">
        <v>114</v>
      </c>
      <c r="E15" s="41"/>
      <c r="F15" s="42"/>
      <c r="G15" s="43"/>
      <c r="H15" s="44"/>
      <c r="I15" s="45"/>
    </row>
    <row r="16" spans="2:10" ht="75" x14ac:dyDescent="0.25">
      <c r="B16" s="39">
        <v>12</v>
      </c>
      <c r="C16" s="39" t="s">
        <v>106</v>
      </c>
      <c r="D16" s="39" t="s">
        <v>107</v>
      </c>
      <c r="E16" s="41"/>
      <c r="F16" s="42"/>
      <c r="G16" s="43"/>
      <c r="H16" s="44"/>
      <c r="I16" s="45"/>
    </row>
    <row r="17" spans="2:9" ht="75" x14ac:dyDescent="0.25">
      <c r="B17" s="39">
        <v>13</v>
      </c>
      <c r="C17" s="39" t="s">
        <v>108</v>
      </c>
      <c r="D17" s="40" t="s">
        <v>109</v>
      </c>
      <c r="E17" s="41"/>
      <c r="F17" s="42"/>
      <c r="G17" s="43"/>
      <c r="H17" s="44"/>
      <c r="I17" s="45"/>
    </row>
    <row r="18" spans="2:9" ht="45" x14ac:dyDescent="0.25">
      <c r="B18" s="39">
        <v>14</v>
      </c>
      <c r="C18" s="39" t="s">
        <v>110</v>
      </c>
      <c r="D18" s="40" t="s">
        <v>111</v>
      </c>
      <c r="E18" s="41"/>
      <c r="F18" s="42"/>
      <c r="G18" s="43"/>
      <c r="H18" s="44"/>
      <c r="I18" s="45"/>
    </row>
    <row r="19" spans="2:9" ht="195" x14ac:dyDescent="0.25">
      <c r="B19" s="39">
        <v>15</v>
      </c>
      <c r="C19" s="39" t="s">
        <v>112</v>
      </c>
      <c r="D19" s="40" t="s">
        <v>113</v>
      </c>
      <c r="E19" s="65"/>
      <c r="F19" s="66"/>
      <c r="G19" s="67"/>
      <c r="H19" s="68"/>
      <c r="I19" s="69"/>
    </row>
    <row r="20" spans="2:9" ht="60" x14ac:dyDescent="0.25">
      <c r="B20" s="39">
        <v>16</v>
      </c>
      <c r="C20" s="36" t="s">
        <v>127</v>
      </c>
      <c r="D20" s="36" t="s">
        <v>128</v>
      </c>
      <c r="E20" s="61"/>
      <c r="F20" s="62"/>
      <c r="G20" s="38"/>
      <c r="H20" s="38"/>
      <c r="I20" s="63"/>
    </row>
    <row r="21" spans="2:9" x14ac:dyDescent="0.25">
      <c r="B21" s="164">
        <v>17</v>
      </c>
      <c r="C21" s="163" t="s">
        <v>163</v>
      </c>
      <c r="D21" s="164" t="s">
        <v>160</v>
      </c>
      <c r="E21" s="157"/>
      <c r="F21" s="157"/>
      <c r="G21" s="38"/>
      <c r="H21" s="158"/>
      <c r="I21" s="160"/>
    </row>
    <row r="22" spans="2:9" ht="30" x14ac:dyDescent="0.25">
      <c r="B22" s="164">
        <v>18</v>
      </c>
      <c r="C22" s="163" t="s">
        <v>164</v>
      </c>
      <c r="D22" s="164" t="s">
        <v>161</v>
      </c>
      <c r="E22" s="157"/>
      <c r="F22" s="157"/>
      <c r="G22" s="38"/>
      <c r="H22" s="158"/>
      <c r="I22" s="160"/>
    </row>
    <row r="23" spans="2:9" x14ac:dyDescent="0.25">
      <c r="B23" s="35"/>
      <c r="C23" s="35"/>
      <c r="D23" s="35"/>
      <c r="E23" s="35"/>
      <c r="F23"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2"/>
  <sheetViews>
    <sheetView zoomScaleNormal="100" workbookViewId="0">
      <selection activeCell="B10" sqref="B10"/>
    </sheetView>
  </sheetViews>
  <sheetFormatPr baseColWidth="10" defaultRowHeight="15" x14ac:dyDescent="0.25"/>
  <cols>
    <col min="1" max="1" width="36" customWidth="1"/>
    <col min="2" max="2" width="40.5703125" customWidth="1"/>
  </cols>
  <sheetData>
    <row r="1" spans="1:2" x14ac:dyDescent="0.25">
      <c r="A1" s="29" t="s">
        <v>78</v>
      </c>
      <c r="B1" s="33" t="str">
        <f>IF('Budget du projet'!B4="","",'Budget du projet'!B4)</f>
        <v/>
      </c>
    </row>
    <row r="2" spans="1:2" x14ac:dyDescent="0.25">
      <c r="A2" s="29" t="s">
        <v>80</v>
      </c>
      <c r="B2" s="30">
        <f>'Budget du projet'!B7:E7</f>
        <v>0</v>
      </c>
    </row>
    <row r="3" spans="1:2" x14ac:dyDescent="0.25">
      <c r="A3" s="29" t="s">
        <v>81</v>
      </c>
      <c r="B3" s="30">
        <f>'Budget du projet'!B8:E8</f>
        <v>0</v>
      </c>
    </row>
    <row r="4" spans="1:2" x14ac:dyDescent="0.25">
      <c r="A4" s="31" t="s">
        <v>68</v>
      </c>
      <c r="B4" s="32">
        <f>'Budget du projet'!B97</f>
        <v>0</v>
      </c>
    </row>
    <row r="5" spans="1:2" x14ac:dyDescent="0.25">
      <c r="A5" s="31" t="s">
        <v>79</v>
      </c>
      <c r="B5" s="32">
        <f>'Budget du projet'!D130</f>
        <v>0</v>
      </c>
    </row>
    <row r="6" spans="1:2" x14ac:dyDescent="0.25">
      <c r="A6" s="29" t="s">
        <v>82</v>
      </c>
      <c r="B6" s="29" t="str">
        <f>IF('Budget du projet'!B71="","NON","OUI")</f>
        <v>NON</v>
      </c>
    </row>
    <row r="7" spans="1:2" x14ac:dyDescent="0.25">
      <c r="A7" s="29" t="s">
        <v>67</v>
      </c>
      <c r="B7" s="29" t="str">
        <f>IF('Budget du projet'!B95&lt;='Budget du projet'!E54*0.1,"OK","ERREUR")</f>
        <v>OK</v>
      </c>
    </row>
    <row r="8" spans="1:2" x14ac:dyDescent="0.25">
      <c r="A8" s="97" t="s">
        <v>90</v>
      </c>
      <c r="B8" s="97" t="str">
        <f>IF('Budget du projet'!A3=RappelData!B9,"","Il s'agit d'une trame antérieure. Veuillez utiliser la dernière version proposée.")</f>
        <v>Il s'agit d'une trame antérieure. Veuillez utiliser la dernière version proposée.</v>
      </c>
    </row>
    <row r="9" spans="1:2" x14ac:dyDescent="0.25">
      <c r="A9" s="97" t="s">
        <v>151</v>
      </c>
      <c r="B9" s="97" t="s">
        <v>158</v>
      </c>
    </row>
    <row r="10" spans="1:2" x14ac:dyDescent="0.25">
      <c r="A10" s="97" t="s">
        <v>137</v>
      </c>
      <c r="B10" s="97">
        <f>'Budget du projet'!B9:E9</f>
        <v>0</v>
      </c>
    </row>
    <row r="11" spans="1:2" ht="30" x14ac:dyDescent="0.25">
      <c r="A11" s="98" t="s">
        <v>139</v>
      </c>
      <c r="B11" s="97">
        <f>'Budget du projet'!B6</f>
        <v>0</v>
      </c>
    </row>
    <row r="12" spans="1:2" ht="30" x14ac:dyDescent="0.25">
      <c r="A12" s="98" t="s">
        <v>140</v>
      </c>
      <c r="B12" s="99" t="str">
        <f>'Budget du projet'!B108</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Budget du projet</vt:lpstr>
      <vt:lpstr>Couts_Unitaires_métiers</vt:lpstr>
      <vt:lpstr>Métiers recherche clinique</vt:lpstr>
      <vt:lpstr>FAQ</vt:lpstr>
      <vt:lpstr>RappelData</vt:lpstr>
      <vt:lpstr>'Budget du projet'!Zone_d_impression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2024-04-04T08:39:04Z</dcterms:modified>
</cp:coreProperties>
</file>